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ENV_FS0113/Lib0001/那覇自然環境事務所/004 総務課/契約関係/R8年度/004 自然環境整備課/〇整備費/やんばる/令和７年度（繰越）ヤンバルクイナ飼育・繫殖施設屋根改修工事/02_入札公告/"/>
    </mc:Choice>
  </mc:AlternateContent>
  <xr:revisionPtr revIDLastSave="380" documentId="13_ncr:1_{B2B1CCF4-006C-4A36-BACF-341F661D54F1}" xr6:coauthVersionLast="47" xr6:coauthVersionMax="47" xr10:uidLastSave="{6946D32B-BEE3-464A-ABE0-006847F91625}"/>
  <bookViews>
    <workbookView xWindow="-120" yWindow="-16320" windowWidth="29040" windowHeight="15720" activeTab="1" xr2:uid="{636A726F-799B-4B94-9DE9-14D6435A6A54}"/>
  </bookViews>
  <sheets>
    <sheet name="仕訳(総工事費）" sheetId="15" r:id="rId1"/>
    <sheet name="仕訳(建築工事費） " sheetId="14" r:id="rId2"/>
    <sheet name="経費（建築）" sheetId="13" r:id="rId3"/>
    <sheet name="仕訳(建築直接工事費）" sheetId="9" r:id="rId4"/>
    <sheet name="内訳" sheetId="2" r:id="rId5"/>
    <sheet name="代価" sheetId="3" r:id="rId6"/>
    <sheet name="見積比較" sheetId="18" r:id="rId7"/>
    <sheet name="仮設数量" sheetId="16" r:id="rId8"/>
    <sheet name="防水工事数量" sheetId="1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001" localSheetId="1">[1]鏡!#REF!</definedName>
    <definedName name="_001" localSheetId="0">[1]鏡!#REF!</definedName>
    <definedName name="_001">[1]鏡!#REF!</definedName>
    <definedName name="_002" localSheetId="1">[1]鏡!#REF!</definedName>
    <definedName name="_002" localSheetId="0">[1]鏡!#REF!</definedName>
    <definedName name="_002">[1]鏡!#REF!</definedName>
    <definedName name="_003" localSheetId="1">[1]鏡!#REF!</definedName>
    <definedName name="_003" localSheetId="0">[1]鏡!#REF!</definedName>
    <definedName name="_003">[1]鏡!#REF!</definedName>
    <definedName name="_004" localSheetId="1">[1]鏡!#REF!</definedName>
    <definedName name="_004" localSheetId="0">[1]鏡!#REF!</definedName>
    <definedName name="_004">[1]鏡!#REF!</definedName>
    <definedName name="_005" localSheetId="1">[1]鏡!#REF!</definedName>
    <definedName name="_005" localSheetId="0">[1]鏡!#REF!</definedName>
    <definedName name="_005">[1]鏡!#REF!</definedName>
    <definedName name="_006" localSheetId="1">[1]鏡!#REF!</definedName>
    <definedName name="_006" localSheetId="0">[1]鏡!#REF!</definedName>
    <definedName name="_006">[1]鏡!#REF!</definedName>
    <definedName name="_008" localSheetId="1">[1]鏡!#REF!</definedName>
    <definedName name="_008" localSheetId="0">[1]鏡!#REF!</definedName>
    <definedName name="_008">[1]鏡!#REF!</definedName>
    <definedName name="_009" localSheetId="1">[1]鏡!#REF!</definedName>
    <definedName name="_009" localSheetId="0">[1]鏡!#REF!</definedName>
    <definedName name="_009">[1]鏡!#REF!</definedName>
    <definedName name="_01" localSheetId="1">[1]鏡!#REF!</definedName>
    <definedName name="_01" localSheetId="0">[1]鏡!#REF!</definedName>
    <definedName name="_01">[1]鏡!#REF!</definedName>
    <definedName name="_010" localSheetId="1">[1]鏡!#REF!</definedName>
    <definedName name="_010" localSheetId="0">[1]鏡!#REF!</definedName>
    <definedName name="_010">[1]鏡!#REF!</definedName>
    <definedName name="_011" localSheetId="1">[1]鏡!#REF!</definedName>
    <definedName name="_011" localSheetId="0">[1]鏡!#REF!</definedName>
    <definedName name="_011">[1]鏡!#REF!</definedName>
    <definedName name="_012" localSheetId="1">[1]鏡!#REF!</definedName>
    <definedName name="_012" localSheetId="0">[1]鏡!#REF!</definedName>
    <definedName name="_012">[1]鏡!#REF!</definedName>
    <definedName name="_013" localSheetId="1">[1]鏡!#REF!</definedName>
    <definedName name="_013" localSheetId="0">[1]鏡!#REF!</definedName>
    <definedName name="_013">[1]鏡!#REF!</definedName>
    <definedName name="_014" localSheetId="1">[1]鏡!#REF!</definedName>
    <definedName name="_014" localSheetId="0">[1]鏡!#REF!</definedName>
    <definedName name="_014">[1]鏡!#REF!</definedName>
    <definedName name="_015" localSheetId="1">[1]鏡!#REF!</definedName>
    <definedName name="_015" localSheetId="0">[1]鏡!#REF!</definedName>
    <definedName name="_015">[1]鏡!#REF!</definedName>
    <definedName name="_02" localSheetId="1">[1]鏡!#REF!</definedName>
    <definedName name="_02" localSheetId="0">[1]鏡!#REF!</definedName>
    <definedName name="_02">[1]鏡!#REF!</definedName>
    <definedName name="_03" localSheetId="1">[1]鏡!#REF!</definedName>
    <definedName name="_03" localSheetId="0">[1]鏡!#REF!</definedName>
    <definedName name="_03">[1]鏡!#REF!</definedName>
    <definedName name="_04" localSheetId="1">[1]鏡!#REF!</definedName>
    <definedName name="_04" localSheetId="0">[1]鏡!#REF!</definedName>
    <definedName name="_04">[1]鏡!#REF!</definedName>
    <definedName name="_05" localSheetId="1">[1]鏡!#REF!</definedName>
    <definedName name="_05" localSheetId="0">[1]鏡!#REF!</definedName>
    <definedName name="_05">[1]鏡!#REF!</definedName>
    <definedName name="_06" localSheetId="1">[1]鏡!#REF!</definedName>
    <definedName name="_06" localSheetId="0">[1]鏡!#REF!</definedName>
    <definedName name="_06">[1]鏡!#REF!</definedName>
    <definedName name="_07" localSheetId="1">[1]鏡!#REF!</definedName>
    <definedName name="_07" localSheetId="0">[1]鏡!#REF!</definedName>
    <definedName name="_07">[1]鏡!#REF!</definedName>
    <definedName name="_08" localSheetId="1">[1]鏡!#REF!</definedName>
    <definedName name="_08" localSheetId="0">[1]鏡!#REF!</definedName>
    <definedName name="_08">[1]鏡!#REF!</definedName>
    <definedName name="_09" localSheetId="1">[1]鏡!#REF!</definedName>
    <definedName name="_09" localSheetId="0">[1]鏡!#REF!</definedName>
    <definedName name="_09">[1]鏡!#REF!</definedName>
    <definedName name="_1">#N/A</definedName>
    <definedName name="_10" localSheetId="1">[1]鏡!#REF!</definedName>
    <definedName name="_10" localSheetId="0">[1]鏡!#REF!</definedName>
    <definedName name="_10">[1]鏡!#REF!</definedName>
    <definedName name="_10S4_" localSheetId="6">見積比較!_10S4_</definedName>
    <definedName name="_10S4_">[0]!_10S4_</definedName>
    <definedName name="_11" localSheetId="1">[1]鏡!#REF!</definedName>
    <definedName name="_11" localSheetId="0">[1]鏡!#REF!</definedName>
    <definedName name="_11">[1]鏡!#REF!</definedName>
    <definedName name="_11S5_" localSheetId="2">'経費（建築）'!_11S5_</definedName>
    <definedName name="_12" localSheetId="1">[1]鏡!#REF!</definedName>
    <definedName name="_12" localSheetId="0">[1]鏡!#REF!</definedName>
    <definedName name="_12">[1]鏡!#REF!</definedName>
    <definedName name="_12S5_" localSheetId="6">見積比較!_12S5_</definedName>
    <definedName name="_12S5_">[0]!_12S5_</definedName>
    <definedName name="_13" localSheetId="1">[1]鏡!#REF!</definedName>
    <definedName name="_13" localSheetId="0">[1]鏡!#REF!</definedName>
    <definedName name="_13">[1]鏡!#REF!</definedName>
    <definedName name="_13_2" localSheetId="1">[1]鏡!#REF!</definedName>
    <definedName name="_13_2" localSheetId="0">[1]鏡!#REF!</definedName>
    <definedName name="_13_2">[1]鏡!#REF!</definedName>
    <definedName name="_13S6_" localSheetId="2">'経費（建築）'!_13S6_</definedName>
    <definedName name="_14" localSheetId="1">[1]鏡!#REF!</definedName>
    <definedName name="_14" localSheetId="0">[1]鏡!#REF!</definedName>
    <definedName name="_14">[1]鏡!#REF!</definedName>
    <definedName name="_14S6_" localSheetId="6">見積比較!_14S6_</definedName>
    <definedName name="_14S6_">[0]!_14S6_</definedName>
    <definedName name="_15" localSheetId="1">[1]鏡!#REF!</definedName>
    <definedName name="_15" localSheetId="0">[1]鏡!#REF!</definedName>
    <definedName name="_15">[1]鏡!#REF!</definedName>
    <definedName name="_15S7_" localSheetId="2">'経費（建築）'!_15S7_</definedName>
    <definedName name="_16" localSheetId="1">[1]鏡!#REF!</definedName>
    <definedName name="_16" localSheetId="0">[1]鏡!#REF!</definedName>
    <definedName name="_16">[1]鏡!#REF!</definedName>
    <definedName name="_16_1" localSheetId="1">[1]鏡!#REF!</definedName>
    <definedName name="_16_1" localSheetId="0">[1]鏡!#REF!</definedName>
    <definedName name="_16_1">[1]鏡!#REF!</definedName>
    <definedName name="_16_2" localSheetId="1">[1]鏡!#REF!</definedName>
    <definedName name="_16_2" localSheetId="0">[1]鏡!#REF!</definedName>
    <definedName name="_16_2">[1]鏡!#REF!</definedName>
    <definedName name="_16_3" localSheetId="1">[1]鏡!#REF!</definedName>
    <definedName name="_16_3" localSheetId="0">[1]鏡!#REF!</definedName>
    <definedName name="_16_3">[1]鏡!#REF!</definedName>
    <definedName name="_16S7_" localSheetId="6">見積比較!_16S7_</definedName>
    <definedName name="_16S7_">[0]!_16S7_</definedName>
    <definedName name="_17">#N/A</definedName>
    <definedName name="_17S8_" localSheetId="2">'経費（建築）'!_17S8_</definedName>
    <definedName name="_18">#N/A</definedName>
    <definedName name="_18S8_" localSheetId="6">見積比較!_18S8_</definedName>
    <definedName name="_18S8_">[0]!_18S8_</definedName>
    <definedName name="_19">#N/A</definedName>
    <definedName name="_19S9_" localSheetId="2">'経費（建築）'!_19S9_</definedName>
    <definedName name="_1S1_" localSheetId="2">'経費（建築）'!_1S1_</definedName>
    <definedName name="_2">#N/A</definedName>
    <definedName name="_20">#N/A</definedName>
    <definedName name="_20S9_" localSheetId="6">見積比較!_20S9_</definedName>
    <definedName name="_20S9_">[0]!_20S9_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S1_" localSheetId="6">見積比較!_2S1_</definedName>
    <definedName name="_2S1_">[0]!_2S1_</definedName>
    <definedName name="_2の計" localSheetId="1">'[1]ｃ.自動制御機器'!#REF!</definedName>
    <definedName name="_2の計" localSheetId="0">'[1]ｃ.自動制御機器'!#REF!</definedName>
    <definedName name="_2の計">'[1]ｃ.自動制御機器'!#REF!</definedName>
    <definedName name="_3">#N/A</definedName>
    <definedName name="_30">#N/A</definedName>
    <definedName name="_31">#N/A</definedName>
    <definedName name="_32">#N/A</definedName>
    <definedName name="_33">#N/A</definedName>
    <definedName name="_34">#N/A</definedName>
    <definedName name="_3S10_" localSheetId="2">'経費（建築）'!_3S10_</definedName>
    <definedName name="_3の計" localSheetId="1">'[1]ｃ.自動制御機器'!#REF!</definedName>
    <definedName name="_3の計" localSheetId="0">'[1]ｃ.自動制御機器'!#REF!</definedName>
    <definedName name="_3の計">'[1]ｃ.自動制御機器'!#REF!</definedName>
    <definedName name="_4">#N/A</definedName>
    <definedName name="_4S10_" localSheetId="6">見積比較!_4S10_</definedName>
    <definedName name="_4S10_">[0]!_4S10_</definedName>
    <definedName name="_4の計" localSheetId="1">'[1]ｃ.自動制御機器'!#REF!</definedName>
    <definedName name="_4の計" localSheetId="0">'[1]ｃ.自動制御機器'!#REF!</definedName>
    <definedName name="_4の計">'[1]ｃ.自動制御機器'!#REF!</definedName>
    <definedName name="_5">#N/A</definedName>
    <definedName name="_5S2_" localSheetId="2">'経費（建築）'!_5S2_</definedName>
    <definedName name="_5の計" localSheetId="1">'[1]ｃ.自動制御機器'!#REF!</definedName>
    <definedName name="_5の計" localSheetId="0">'[1]ｃ.自動制御機器'!#REF!</definedName>
    <definedName name="_5の計">'[1]ｃ.自動制御機器'!#REF!</definedName>
    <definedName name="_6">#N/A</definedName>
    <definedName name="_6S2_" localSheetId="6">見積比較!_6S2_</definedName>
    <definedName name="_6S2_">[0]!_6S2_</definedName>
    <definedName name="_6の計" localSheetId="1">'[1]ｃ.自動制御機器'!#REF!</definedName>
    <definedName name="_6の計" localSheetId="0">'[1]ｃ.自動制御機器'!#REF!</definedName>
    <definedName name="_6の計">'[1]ｃ.自動制御機器'!#REF!</definedName>
    <definedName name="_7">#N/A</definedName>
    <definedName name="_7_1" localSheetId="1">[1]鏡!#REF!</definedName>
    <definedName name="_7_1" localSheetId="0">[1]鏡!#REF!</definedName>
    <definedName name="_7_1">[1]鏡!#REF!</definedName>
    <definedName name="_7_2" localSheetId="1">[1]鏡!#REF!</definedName>
    <definedName name="_7_2" localSheetId="0">[1]鏡!#REF!</definedName>
    <definedName name="_7_2">[1]鏡!#REF!</definedName>
    <definedName name="_7S3_" localSheetId="2">'経費（建築）'!_7S3_</definedName>
    <definedName name="_7の計" localSheetId="1">'[1]ｃ.自動制御機器'!#REF!</definedName>
    <definedName name="_7の計" localSheetId="0">'[1]ｃ.自動制御機器'!#REF!</definedName>
    <definedName name="_7の計">'[1]ｃ.自動制御機器'!#REF!</definedName>
    <definedName name="_8">#N/A</definedName>
    <definedName name="_8S3_" localSheetId="6">見積比較!_8S3_</definedName>
    <definedName name="_8S3_">[0]!_8S3_</definedName>
    <definedName name="_8の計" localSheetId="1">'[1]ｃ.自動制御機器'!#REF!</definedName>
    <definedName name="_8の計" localSheetId="0">'[1]ｃ.自動制御機器'!#REF!</definedName>
    <definedName name="_8の計">'[1]ｃ.自動制御機器'!#REF!</definedName>
    <definedName name="_9">#N/A</definedName>
    <definedName name="_9S4_" localSheetId="2">'経費（建築）'!_9S4_</definedName>
    <definedName name="_Fill" hidden="1">#REF!</definedName>
    <definedName name="_HYO01">#N/A</definedName>
    <definedName name="_HYO02" localSheetId="1">#REF!</definedName>
    <definedName name="_HYO02" localSheetId="0">#REF!</definedName>
    <definedName name="_HYO02">#REF!</definedName>
    <definedName name="_HYO03" localSheetId="1">#REF!</definedName>
    <definedName name="_HYO03" localSheetId="0">#REF!</definedName>
    <definedName name="_HYO03">#REF!</definedName>
    <definedName name="_HYO04" localSheetId="1">#REF!</definedName>
    <definedName name="_HYO04" localSheetId="0">#REF!</definedName>
    <definedName name="_HYO04">#REF!</definedName>
    <definedName name="_HYO05" localSheetId="1">#REF!</definedName>
    <definedName name="_HYO05" localSheetId="0">#REF!</definedName>
    <definedName name="_HYO05">#REF!</definedName>
    <definedName name="_HYO06" localSheetId="1">#REF!</definedName>
    <definedName name="_HYO06" localSheetId="0">#REF!</definedName>
    <definedName name="_HYO06">#REF!</definedName>
    <definedName name="_HYO07" localSheetId="1">#REF!</definedName>
    <definedName name="_HYO07" localSheetId="0">#REF!</definedName>
    <definedName name="_HYO07">#REF!</definedName>
    <definedName name="_HYO08" localSheetId="1">#REF!</definedName>
    <definedName name="_HYO08" localSheetId="0">#REF!</definedName>
    <definedName name="_HYO08">#REF!</definedName>
    <definedName name="_HYO09" localSheetId="1">#REF!</definedName>
    <definedName name="_HYO09" localSheetId="0">#REF!</definedName>
    <definedName name="_HYO09">#REF!</definedName>
    <definedName name="_HYO10" localSheetId="1">#REF!</definedName>
    <definedName name="_HYO10" localSheetId="0">#REF!</definedName>
    <definedName name="_HYO10">#REF!</definedName>
    <definedName name="_HYO11" localSheetId="1">#REF!</definedName>
    <definedName name="_HYO11" localSheetId="0">#REF!</definedName>
    <definedName name="_HYO11">#REF!</definedName>
    <definedName name="_HYO12" localSheetId="1">#REF!</definedName>
    <definedName name="_HYO12" localSheetId="0">#REF!</definedName>
    <definedName name="_HYO12">#REF!</definedName>
    <definedName name="_HYO13" localSheetId="1">#REF!</definedName>
    <definedName name="_HYO13" localSheetId="0">#REF!</definedName>
    <definedName name="_HYO13">#REF!</definedName>
    <definedName name="_HYO14" localSheetId="1">#REF!</definedName>
    <definedName name="_HYO14" localSheetId="0">#REF!</definedName>
    <definedName name="_HYO14">#REF!</definedName>
    <definedName name="_HYO15" localSheetId="1">#REF!</definedName>
    <definedName name="_HYO15" localSheetId="0">#REF!</definedName>
    <definedName name="_HYO15">#REF!</definedName>
    <definedName name="_HYO16" localSheetId="1">#REF!</definedName>
    <definedName name="_HYO16" localSheetId="0">#REF!</definedName>
    <definedName name="_HYO16">#REF!</definedName>
    <definedName name="_HYO17" localSheetId="1">#REF!</definedName>
    <definedName name="_HYO17" localSheetId="0">#REF!</definedName>
    <definedName name="_HYO17">#REF!</definedName>
    <definedName name="_HYO18" localSheetId="1">#REF!</definedName>
    <definedName name="_HYO18" localSheetId="0">#REF!</definedName>
    <definedName name="_HYO18">#REF!</definedName>
    <definedName name="_HYO19">#N/A</definedName>
    <definedName name="_HYO20">#N/A</definedName>
    <definedName name="_HYO21">#N/A</definedName>
    <definedName name="_HYO22">#N/A</definedName>
    <definedName name="_HYO23">#N/A</definedName>
    <definedName name="_HYO24">#N/A</definedName>
    <definedName name="_HYO25">#N/A</definedName>
    <definedName name="_HYO26">#N/A</definedName>
    <definedName name="_HYO27">#N/A</definedName>
    <definedName name="_HYO28">#N/A</definedName>
    <definedName name="_HYO29">#N/A</definedName>
    <definedName name="_HYO30">#N/A</definedName>
    <definedName name="_HYO31">#N/A</definedName>
    <definedName name="_HYO32">#N/A</definedName>
    <definedName name="_HYO33">#REF!</definedName>
    <definedName name="_HYO34">#REF!</definedName>
    <definedName name="_HYO35" localSheetId="1">#REF!</definedName>
    <definedName name="_HYO35" localSheetId="0">#REF!</definedName>
    <definedName name="_HYO35">#REF!</definedName>
    <definedName name="_HYO36" localSheetId="1">#REF!</definedName>
    <definedName name="_HYO36" localSheetId="0">#REF!</definedName>
    <definedName name="_HYO36">#REF!</definedName>
    <definedName name="_Key1" hidden="1">#REF!</definedName>
    <definedName name="_Key2" hidden="1">#REF!</definedName>
    <definedName name="_OP1">[1]共通!$B$2</definedName>
    <definedName name="_Order1" hidden="1">1</definedName>
    <definedName name="_Order2" hidden="1">1</definedName>
    <definedName name="_P1">#REF!</definedName>
    <definedName name="_P2">#REF!</definedName>
    <definedName name="_P3">#REF!</definedName>
    <definedName name="_Sort" hidden="1">#REF!</definedName>
    <definedName name="\" localSheetId="1">'[1]10内訳変'!#REF!</definedName>
    <definedName name="\" localSheetId="0">'[1]10内訳変'!#REF!</definedName>
    <definedName name="\">'[1]10内訳変'!#REF!</definedName>
    <definedName name="\0" localSheetId="1">#REF!</definedName>
    <definedName name="\0" localSheetId="0">#REF!</definedName>
    <definedName name="\0">#REF!</definedName>
    <definedName name="\2" localSheetId="1">'[1]10内訳変'!#REF!</definedName>
    <definedName name="\2" localSheetId="0">'[1]10内訳変'!#REF!</definedName>
    <definedName name="\2">'[1]10内訳変'!#REF!</definedName>
    <definedName name="\A" localSheetId="2">#REF!</definedName>
    <definedName name="\A" localSheetId="1">#REF!</definedName>
    <definedName name="\A" localSheetId="0">#REF!</definedName>
    <definedName name="\A">#REF!</definedName>
    <definedName name="\B" localSheetId="2">#REF!</definedName>
    <definedName name="\B" localSheetId="1">#REF!</definedName>
    <definedName name="\B" localSheetId="0">#REF!</definedName>
    <definedName name="\B">#REF!</definedName>
    <definedName name="\c" localSheetId="2">#REF!</definedName>
    <definedName name="\c" localSheetId="1">#REF!</definedName>
    <definedName name="\c" localSheetId="0">#REF!</definedName>
    <definedName name="\c">#REF!</definedName>
    <definedName name="\d" localSheetId="2">#REF!</definedName>
    <definedName name="\d" localSheetId="1">#REF!</definedName>
    <definedName name="\d" localSheetId="0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YO01">#REF!</definedName>
    <definedName name="\HYO11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M1">#REF!</definedName>
    <definedName name="\M2">#REF!</definedName>
    <definedName name="\M3">#REF!</definedName>
    <definedName name="\M4">#REF!</definedName>
    <definedName name="￥ＭＮ">#REF!</definedName>
    <definedName name="\o" localSheetId="1">'[1]10内訳変'!#REF!</definedName>
    <definedName name="\o" localSheetId="0">'[1]10内訳変'!#REF!</definedName>
    <definedName name="\o">'[1]10内訳変'!#REF!</definedName>
    <definedName name="\p" localSheetId="2">#REF!</definedName>
    <definedName name="\p" localSheetId="1">#REF!</definedName>
    <definedName name="\p" localSheetId="0">#REF!</definedName>
    <definedName name="\p">#REF!</definedName>
    <definedName name="\q" localSheetId="2">[2]吸込口!#REF!</definedName>
    <definedName name="\q" localSheetId="1">[3]吸込口!#REF!</definedName>
    <definedName name="\q" localSheetId="0">[3]吸込口!#REF!</definedName>
    <definedName name="\q">[3]吸込口!#REF!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y" localSheetId="1">'[1]10内訳変'!#REF!</definedName>
    <definedName name="\y" localSheetId="0">'[1]10内訳変'!#REF!</definedName>
    <definedName name="\y">'[1]10内訳変'!#REF!</definedName>
    <definedName name="\Z">#REF!</definedName>
    <definedName name="A" localSheetId="2">'経費（建築）'!A</definedName>
    <definedName name="A">#N/A</definedName>
    <definedName name="A_1">#REF!</definedName>
    <definedName name="AA">#REF!</definedName>
    <definedName name="AAA" localSheetId="1">'[4]10内訳変'!#REF!</definedName>
    <definedName name="AAA" localSheetId="0">'[4]10内訳変'!#REF!</definedName>
    <definedName name="AAA">'[4]10内訳変'!#REF!</definedName>
    <definedName name="AAAA">#REF!</definedName>
    <definedName name="AAAAA" localSheetId="1">'[4]10内訳変'!#REF!</definedName>
    <definedName name="AAAAA" localSheetId="0">'[4]10内訳変'!#REF!</definedName>
    <definedName name="AAAAA">'[4]10内訳変'!#REF!</definedName>
    <definedName name="AAAAAA" localSheetId="1">'[4]10内訳変'!#REF!</definedName>
    <definedName name="AAAAAA" localSheetId="0">'[4]10内訳変'!#REF!</definedName>
    <definedName name="AAAAAA">'[4]10内訳変'!#REF!</definedName>
    <definedName name="AAAAAAA" localSheetId="1">'[4]10内訳変'!#REF!</definedName>
    <definedName name="AAAAAAA" localSheetId="0">'[4]10内訳変'!#REF!</definedName>
    <definedName name="AAAAAAA">'[4]10内訳変'!#REF!</definedName>
    <definedName name="AAAAAAAA">#N/A</definedName>
    <definedName name="AAAAAAAAAA">#REF!</definedName>
    <definedName name="AAAAAAAAAAA" localSheetId="1">'[4]10内訳変'!#REF!</definedName>
    <definedName name="AAAAAAAAAAA" localSheetId="0">'[4]10内訳変'!#REF!</definedName>
    <definedName name="AAAAAAAAAAA">'[4]10内訳変'!#REF!</definedName>
    <definedName name="AAAAAAAAAAAA" localSheetId="1">'[4]10内訳変'!#REF!</definedName>
    <definedName name="AAAAAAAAAAAA" localSheetId="0">'[4]10内訳変'!#REF!</definedName>
    <definedName name="AAAAAAAAAAAA">'[4]10内訳変'!#REF!</definedName>
    <definedName name="AAAAAAAAAAAAA" localSheetId="1">'[4]10内訳変'!#REF!</definedName>
    <definedName name="AAAAAAAAAAAAA" localSheetId="0">'[4]10内訳変'!#REF!</definedName>
    <definedName name="AAAAAAAAAAAAA">'[4]10内訳変'!#REF!</definedName>
    <definedName name="AAAAAAAAAAAAAAA" localSheetId="1">'[4]10内訳変'!#REF!</definedName>
    <definedName name="AAAAAAAAAAAAAAA" localSheetId="0">'[4]10内訳変'!#REF!</definedName>
    <definedName name="AAAAAAAAAAAAAAA">'[4]10内訳変'!#REF!</definedName>
    <definedName name="B" localSheetId="2">[2]内訳書!#REF!</definedName>
    <definedName name="B" localSheetId="1">[5]内訳書!#REF!</definedName>
    <definedName name="B" localSheetId="0">[5]内訳書!#REF!</definedName>
    <definedName name="B">[5]内訳書!#REF!</definedName>
    <definedName name="B_1" localSheetId="1">[6]表紙!#REF!</definedName>
    <definedName name="B_1" localSheetId="0">[6]表紙!#REF!</definedName>
    <definedName name="B_1">[6]表紙!#REF!</definedName>
    <definedName name="ＢＤ" localSheetId="1">#REF!</definedName>
    <definedName name="ＢＤ" localSheetId="0">#REF!</definedName>
    <definedName name="ＢＤ">#REF!</definedName>
    <definedName name="BUNEN">[1]共通!$B$8</definedName>
    <definedName name="C_" localSheetId="2">[2]内訳書!#REF!</definedName>
    <definedName name="C_" localSheetId="1">[5]内訳書!#REF!</definedName>
    <definedName name="C_" localSheetId="0">[5]内訳書!#REF!</definedName>
    <definedName name="C_">[5]内訳書!#REF!</definedName>
    <definedName name="C_1" localSheetId="1">[6]表紙!#REF!</definedName>
    <definedName name="C_1" localSheetId="0">[6]表紙!#REF!</definedName>
    <definedName name="C_1">[6]表紙!#REF!</definedName>
    <definedName name="CASE">[1]共通!$B$6</definedName>
    <definedName name="_xlnm.Criteria" localSheetId="1">#REF!</definedName>
    <definedName name="_xlnm.Criteria" localSheetId="0">#REF!</definedName>
    <definedName name="_xlnm.Criteria">#REF!</definedName>
    <definedName name="Criteria_MI" localSheetId="1">#REF!</definedName>
    <definedName name="Criteria_MI" localSheetId="0">#REF!</definedName>
    <definedName name="Criteria_MI">#REF!</definedName>
    <definedName name="D" localSheetId="2">[2]内訳書!#REF!</definedName>
    <definedName name="D" localSheetId="1">[5]内訳書!#REF!</definedName>
    <definedName name="D" localSheetId="0">[5]内訳書!#REF!</definedName>
    <definedName name="D">[5]内訳書!#REF!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3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AI">#REF!</definedName>
    <definedName name="_xlnm.Database">#REF!</definedName>
    <definedName name="Database_MI">#REF!</definedName>
    <definedName name="E">#N/A</definedName>
    <definedName name="E_1" localSheetId="1">[6]表紙!#REF!</definedName>
    <definedName name="E_1" localSheetId="0">[6]表紙!#REF!</definedName>
    <definedName name="E_1">[6]表紙!#REF!</definedName>
    <definedName name="edit1">"エディット 61"</definedName>
    <definedName name="_xlnm.Extract">#REF!</definedName>
    <definedName name="Extract_MI">#REF!</definedName>
    <definedName name="F_1" localSheetId="1">[6]表紙!#REF!</definedName>
    <definedName name="F_1" localSheetId="0">[6]表紙!#REF!</definedName>
    <definedName name="F_1">[6]表紙!#REF!</definedName>
    <definedName name="ＦＤＧ" localSheetId="2">'経費（建築）'!ＦＤＧ</definedName>
    <definedName name="ＦＤＧ" localSheetId="6">見積比較!ＦＤＧ</definedName>
    <definedName name="ＦＤＧ">[0]!ＦＤＧ</definedName>
    <definedName name="FILE">#REF!</definedName>
    <definedName name="Ｇ" localSheetId="2">'経費（建築）'!Ｇ</definedName>
    <definedName name="Ｇ" localSheetId="6">見積比較!Ｇ</definedName>
    <definedName name="Ｇ">[0]!Ｇ</definedName>
    <definedName name="G_1" localSheetId="1">[6]表紙!#REF!</definedName>
    <definedName name="G_1" localSheetId="0">[6]表紙!#REF!</definedName>
    <definedName name="G_1">[6]表紙!#REF!</definedName>
    <definedName name="GAMEN1" localSheetId="2">[2]吸込口!#REF!</definedName>
    <definedName name="GAMEN1" localSheetId="1">[3]吸込口!#REF!</definedName>
    <definedName name="GAMEN1" localSheetId="0">[3]吸込口!#REF!</definedName>
    <definedName name="GAMEN1">[3]吸込口!#REF!</definedName>
    <definedName name="GO">#REF!</definedName>
    <definedName name="H_1" localSheetId="1">[6]表紙!#REF!</definedName>
    <definedName name="H_1" localSheetId="0">[6]表紙!#REF!</definedName>
    <definedName name="H_1">[6]表紙!#REF!</definedName>
    <definedName name="H9単価">#REF!</definedName>
    <definedName name="HH数量">#REF!</definedName>
    <definedName name="HINICHI">[1]共通!$C$14</definedName>
    <definedName name="I_1" localSheetId="1">[6]表紙!#REF!</definedName>
    <definedName name="I_1" localSheetId="0">[6]表紙!#REF!</definedName>
    <definedName name="I_1">[6]表紙!#REF!</definedName>
    <definedName name="KEISAN" localSheetId="2">[2]吸込口!#REF!</definedName>
    <definedName name="KEISAN" localSheetId="1">[3]吸込口!#REF!</definedName>
    <definedName name="KEISAN" localSheetId="0">[3]吸込口!#REF!</definedName>
    <definedName name="KEISAN">[3]吸込口!#REF!</definedName>
    <definedName name="KONKYO">[1]共通!$B$7</definedName>
    <definedName name="M1_">#N/A</definedName>
    <definedName name="MENU">#REF!</definedName>
    <definedName name="ND">#REF!</definedName>
    <definedName name="NINGEN" localSheetId="2">[2]吸込口!#REF!</definedName>
    <definedName name="NINGEN" localSheetId="1">[3]吸込口!#REF!</definedName>
    <definedName name="NINGEN" localSheetId="0">[3]吸込口!#REF!</definedName>
    <definedName name="NINGEN">[3]吸込口!#REF!</definedName>
    <definedName name="NLIST">#REF!</definedName>
    <definedName name="NM">[1]共通!$B$3</definedName>
    <definedName name="NMD">#REF!</definedName>
    <definedName name="NN">#REF!</definedName>
    <definedName name="NO.">#REF!</definedName>
    <definedName name="OWARI" localSheetId="2">[2]吸込口!#REF!</definedName>
    <definedName name="OWARI" localSheetId="1">[3]吸込口!#REF!</definedName>
    <definedName name="OWARI" localSheetId="0">[3]吸込口!#REF!</definedName>
    <definedName name="OWARI">[3]吸込口!#REF!</definedName>
    <definedName name="P_01">#REF!</definedName>
    <definedName name="P_02">#REF!</definedName>
    <definedName name="P_03">#REF!</definedName>
    <definedName name="P_04">#REF!</definedName>
    <definedName name="P0">#REF!</definedName>
    <definedName name="PAZI">#REF!</definedName>
    <definedName name="PIPE" localSheetId="1">#REF!</definedName>
    <definedName name="PIPE" localSheetId="0">#REF!</definedName>
    <definedName name="PIPE">#REF!</definedName>
    <definedName name="PKAKAKU">#REF!</definedName>
    <definedName name="PLEN">#REF!</definedName>
    <definedName name="PRIN1">#REF!</definedName>
    <definedName name="PRIN2">#REF!</definedName>
    <definedName name="PRIN3">#REF!</definedName>
    <definedName name="PRIN4">#REF!</definedName>
    <definedName name="_xlnm.Print_Area" localSheetId="7">仮設数量!$A$1:$Y$77</definedName>
    <definedName name="_xlnm.Print_Area" localSheetId="2">'経費（建築）'!$C$3:$V$157,'経費（建築）'!$W$3:$AP$54</definedName>
    <definedName name="_xlnm.Print_Area" localSheetId="1">'仕訳(建築工事費） '!$B$3:$P$46</definedName>
    <definedName name="_xlnm.Print_Area" localSheetId="3">'仕訳(建築直接工事費）'!$B$3:$P$42</definedName>
    <definedName name="_xlnm.Print_Area" localSheetId="0">'仕訳(総工事費）'!$B$3:$P$44</definedName>
    <definedName name="_xlnm.Print_Area" localSheetId="4">内訳!$A$1:$AG$102</definedName>
    <definedName name="_xlnm.Print_Area" localSheetId="8">防水工事数量!$A$1:$AB$71</definedName>
    <definedName name="_xlnm.Print_Area">#REF!</definedName>
    <definedName name="Print_Area_MI" localSheetId="1">[1]鏡!#REF!</definedName>
    <definedName name="Print_Area_MI" localSheetId="0">[1]鏡!#REF!</definedName>
    <definedName name="Print_Area_MI">[1]鏡!#REF!</definedName>
    <definedName name="Ｑ" localSheetId="2">'経費（建築）'!Ｑ</definedName>
    <definedName name="Ｑ" localSheetId="6">見積比較!Ｑ</definedName>
    <definedName name="Ｑ">[0]!Ｑ</definedName>
    <definedName name="QUIT">#REF!</definedName>
    <definedName name="ROMUHI">[1]共通!$B$9</definedName>
    <definedName name="ｓ" localSheetId="2">'経費（建築）'!ｓ</definedName>
    <definedName name="ｓ" localSheetId="6">見積比較!ｓ</definedName>
    <definedName name="ｓ">[0]!ｓ</definedName>
    <definedName name="SAKUSEI">[1]共通!$C$13</definedName>
    <definedName name="SDATE">[1]共通!$C$19</definedName>
    <definedName name="SHYOJI">[1]共通!$C$16</definedName>
    <definedName name="SIRYO">[1]共通!$C$17</definedName>
    <definedName name="SIRYO2">#REF!</definedName>
    <definedName name="SIRYON">#REF!</definedName>
    <definedName name="SIRYON2">[1]共通!$C$18</definedName>
    <definedName name="SNAME">#REF!</definedName>
    <definedName name="SONOTA">[1]共通!$B$5</definedName>
    <definedName name="SP" localSheetId="2">'経費（建築）'!SP</definedName>
    <definedName name="SP" localSheetId="6">見積比較!SP</definedName>
    <definedName name="SP">[0]!SP</definedName>
    <definedName name="SPIN" localSheetId="2">'経費（建築）'!SPIN</definedName>
    <definedName name="SPIN" localSheetId="6">見積比較!SPIN</definedName>
    <definedName name="SPIN">[0]!SPIN</definedName>
    <definedName name="SPIN1" localSheetId="2">'経費（建築）'!SPIN1</definedName>
    <definedName name="SPIN1" localSheetId="6">見積比較!SPIN1</definedName>
    <definedName name="SPIN1">[0]!SPIN1</definedName>
    <definedName name="SPIN1_Select" localSheetId="2">'経費（建築）'!SPIN1_Select</definedName>
    <definedName name="SPIN1_Select" localSheetId="6">見積比較!SPIN1_Select</definedName>
    <definedName name="SPIN1_Select">[0]!SPIN1_Select</definedName>
    <definedName name="SPIN10" localSheetId="2">'経費（建築）'!SPIN10</definedName>
    <definedName name="SPIN10" localSheetId="6">見積比較!SPIN10</definedName>
    <definedName name="SPIN10">[0]!SPIN10</definedName>
    <definedName name="SPIN10_Select" localSheetId="2">'経費（建築）'!SPIN10_Select</definedName>
    <definedName name="SPIN10_Select" localSheetId="6">見積比較!SPIN10_Select</definedName>
    <definedName name="SPIN10_Select">[0]!SPIN10_Select</definedName>
    <definedName name="SPIN2" localSheetId="2">'経費（建築）'!SPIN2</definedName>
    <definedName name="SPIN2" localSheetId="6">見積比較!SPIN2</definedName>
    <definedName name="SPIN2">[0]!SPIN2</definedName>
    <definedName name="SPIN2_Select" localSheetId="2">'経費（建築）'!SPIN2_Select</definedName>
    <definedName name="SPIN2_Select" localSheetId="6">見積比較!SPIN2_Select</definedName>
    <definedName name="SPIN2_Select">[0]!SPIN2_Select</definedName>
    <definedName name="SPIN20_Select" localSheetId="2">'経費（建築）'!SPIN20_Select</definedName>
    <definedName name="SPIN20_Select" localSheetId="6">見積比較!SPIN20_Select</definedName>
    <definedName name="SPIN20_Select">[0]!SPIN20_Select</definedName>
    <definedName name="SPIN3" localSheetId="2">'経費（建築）'!SPIN3</definedName>
    <definedName name="SPIN3" localSheetId="6">見積比較!SPIN3</definedName>
    <definedName name="SPIN3">[0]!SPIN3</definedName>
    <definedName name="SPIN3_Select" localSheetId="2">'経費（建築）'!SPIN3_Select</definedName>
    <definedName name="SPIN3_Select" localSheetId="6">見積比較!SPIN3_Select</definedName>
    <definedName name="SPIN3_Select">[0]!SPIN3_Select</definedName>
    <definedName name="SPIN4_Select" localSheetId="2">'経費（建築）'!SPIN4_Select</definedName>
    <definedName name="SPIN4_Select" localSheetId="6">見積比較!SPIN4_Select</definedName>
    <definedName name="SPIN4_Select">[0]!SPIN4_Select</definedName>
    <definedName name="spin5" localSheetId="2">'経費（建築）'!spin5</definedName>
    <definedName name="spin5" localSheetId="6">見積比較!spin5</definedName>
    <definedName name="spin5">[0]!spin5</definedName>
    <definedName name="SPIN5_Select" localSheetId="2">'経費（建築）'!SPIN5_Select</definedName>
    <definedName name="SPIN5_Select" localSheetId="6">見積比較!SPIN5_Select</definedName>
    <definedName name="SPIN5_Select">[0]!SPIN5_Select</definedName>
    <definedName name="SPIN55" localSheetId="2">'経費（建築）'!SPIN55</definedName>
    <definedName name="SPIN55" localSheetId="6">見積比較!SPIN55</definedName>
    <definedName name="SPIN55">[0]!SPIN55</definedName>
    <definedName name="SPIN6" localSheetId="2">'経費（建築）'!SPIN6</definedName>
    <definedName name="SPIN6" localSheetId="6">見積比較!SPIN6</definedName>
    <definedName name="SPIN6">[0]!SPIN6</definedName>
    <definedName name="SPIN6_Select" localSheetId="2">'経費（建築）'!SPIN6_Select</definedName>
    <definedName name="SPIN6_Select" localSheetId="6">見積比較!SPIN6_Select</definedName>
    <definedName name="SPIN6_Select">[0]!SPIN6_Select</definedName>
    <definedName name="SPIN66" localSheetId="2">'経費（建築）'!SPIN66</definedName>
    <definedName name="SPIN66" localSheetId="6">見積比較!SPIN66</definedName>
    <definedName name="SPIN66">[0]!SPIN66</definedName>
    <definedName name="SPIN7" localSheetId="2">'経費（建築）'!SPIN7</definedName>
    <definedName name="SPIN7" localSheetId="6">見積比較!SPIN7</definedName>
    <definedName name="SPIN7">[0]!SPIN7</definedName>
    <definedName name="SPIN7_Select" localSheetId="2">'経費（建築）'!SPIN7_Select</definedName>
    <definedName name="SPIN7_Select" localSheetId="6">見積比較!SPIN7_Select</definedName>
    <definedName name="SPIN7_Select">[0]!SPIN7_Select</definedName>
    <definedName name="SPIN8" localSheetId="2">'経費（建築）'!SPIN8</definedName>
    <definedName name="SPIN8" localSheetId="6">見積比較!SPIN8</definedName>
    <definedName name="SPIN8">[0]!SPIN8</definedName>
    <definedName name="SPIN8_Select" localSheetId="2">'経費（建築）'!SPIN8_Select</definedName>
    <definedName name="SPIN8_Select" localSheetId="6">見積比較!SPIN8_Select</definedName>
    <definedName name="SPIN8_Select">[0]!SPIN8_Select</definedName>
    <definedName name="SPIN88" localSheetId="2">'経費（建築）'!SPIN88</definedName>
    <definedName name="SPIN88" localSheetId="6">見積比較!SPIN88</definedName>
    <definedName name="SPIN88">[0]!SPIN88</definedName>
    <definedName name="SPIN9" localSheetId="2">'経費（建築）'!SPIN9</definedName>
    <definedName name="SPIN9" localSheetId="6">見積比較!SPIN9</definedName>
    <definedName name="SPIN9">[0]!SPIN9</definedName>
    <definedName name="SPIN9_Select" localSheetId="2">'経費（建築）'!SPIN9_Select</definedName>
    <definedName name="SPIN9_Select" localSheetId="6">見積比較!SPIN9_Select</definedName>
    <definedName name="SPIN9_Select">[0]!SPIN9_Select</definedName>
    <definedName name="SPIN99" localSheetId="2">'経費（建築）'!SPIN99</definedName>
    <definedName name="SPIN99" localSheetId="6">見積比較!SPIN99</definedName>
    <definedName name="SPIN99">[0]!SPIN99</definedName>
    <definedName name="START" localSheetId="2">[2]吸込口!#REF!</definedName>
    <definedName name="START" localSheetId="1">[3]吸込口!#REF!</definedName>
    <definedName name="START" localSheetId="0">[3]吸込口!#REF!</definedName>
    <definedName name="START">[3]吸込口!#REF!</definedName>
    <definedName name="SYOUMEI" localSheetId="2">[2]吸込口!#REF!</definedName>
    <definedName name="SYOUMEI" localSheetId="1">[3]吸込口!#REF!</definedName>
    <definedName name="SYOUMEI" localSheetId="0">[3]吸込口!#REF!</definedName>
    <definedName name="SYOUMEI">[3]吸込口!#REF!</definedName>
    <definedName name="T" localSheetId="2">'経費（建築）'!T</definedName>
    <definedName name="T" localSheetId="6">見積比較!T</definedName>
    <definedName name="T">[0]!T</definedName>
    <definedName name="TAISIN" localSheetId="1">#REF!</definedName>
    <definedName name="TAISIN" localSheetId="0">#REF!</definedName>
    <definedName name="TAISIN">#REF!</definedName>
    <definedName name="x" localSheetId="1">#REF!</definedName>
    <definedName name="x" localSheetId="0">#REF!</definedName>
    <definedName name="x">#REF!</definedName>
    <definedName name="xx">#REF!</definedName>
    <definedName name="xxx">#REF!</definedName>
    <definedName name="xxxx">#REF!</definedName>
    <definedName name="xxxxx">#REF!</definedName>
    <definedName name="xxxxxx">#REF!</definedName>
    <definedName name="xxxxxxx">#REF!</definedName>
    <definedName name="xxxxxxxx">#REF!</definedName>
    <definedName name="xxxxxxxxx">#REF!</definedName>
    <definedName name="xxxxxxxxxx">#REF!</definedName>
    <definedName name="xxxxxxxxxxx">#REF!</definedName>
    <definedName name="YOTO" localSheetId="1">#REF!</definedName>
    <definedName name="YOTO" localSheetId="0">#REF!</definedName>
    <definedName name="YOTO">#REF!</definedName>
    <definedName name="YUKO">[1]共通!$B$4</definedName>
    <definedName name="あ" localSheetId="2">'経費（建築）'!あ</definedName>
    <definedName name="あ" localSheetId="6">見積比較!あ</definedName>
    <definedName name="あ">[0]!あ</definedName>
    <definedName name="あ１" localSheetId="1">#REF!</definedName>
    <definedName name="あ１" localSheetId="0">#REF!</definedName>
    <definedName name="あ１">#REF!</definedName>
    <definedName name="い" localSheetId="2">'経費（建築）'!い</definedName>
    <definedName name="い" localSheetId="6">見積比較!い</definedName>
    <definedName name="い">[0]!い</definedName>
    <definedName name="いい" localSheetId="2">'経費（建築）'!いい</definedName>
    <definedName name="いい" localSheetId="6">見積比較!いい</definedName>
    <definedName name="いい">[0]!いい</definedName>
    <definedName name="いいい" localSheetId="2">'経費（建築）'!いいい</definedName>
    <definedName name="いいい" localSheetId="6">見積比較!いいい</definedName>
    <definedName name="いいい">[0]!いいい</definedName>
    <definedName name="いいいい" localSheetId="2">'経費（建築）'!いいいい</definedName>
    <definedName name="いいいい" localSheetId="6">見積比較!いいいい</definedName>
    <definedName name="いいいい">[0]!いいいい</definedName>
    <definedName name="いいいいい" localSheetId="2">'経費（建築）'!いいいいい</definedName>
    <definedName name="いいいいい" localSheetId="6">見積比較!いいいいい</definedName>
    <definedName name="いいいいい">[0]!いいいいい</definedName>
    <definedName name="いいいいいい" localSheetId="2">'経費（建築）'!いいいいいい</definedName>
    <definedName name="いいいいいい" localSheetId="6">見積比較!いいいいいい</definedName>
    <definedName name="いいいいいい">[0]!いいいいいい</definedName>
    <definedName name="いいいいいいい" localSheetId="2">'経費（建築）'!いいいいいいい</definedName>
    <definedName name="いいいいいいい" localSheetId="6">見積比較!いいいいいいい</definedName>
    <definedName name="いいいいいいい">[0]!いいいいいいい</definedName>
    <definedName name="いいいいいいいい" localSheetId="2">'経費（建築）'!いいいいいいいい</definedName>
    <definedName name="いいいいいいいい" localSheetId="6">見積比較!いいいいいいいい</definedName>
    <definedName name="いいいいいいいい">[0]!いいいいいいいい</definedName>
    <definedName name="いいいいいいいいい" localSheetId="2">'経費（建築）'!いいいいいいいいい</definedName>
    <definedName name="いいいいいいいいい" localSheetId="6">見積比較!いいいいいいいいい</definedName>
    <definedName name="いいいいいいいいい">[0]!いいいいいいいいい</definedName>
    <definedName name="いいいいいいいいいい" localSheetId="2">'経費（建築）'!いいいいいいいいいい</definedName>
    <definedName name="いいいいいいいいいい" localSheetId="6">見積比較!いいいいいいいいいい</definedName>
    <definedName name="いいいいいいいいいい">[0]!いいいいいいいいいい</definedName>
    <definedName name="いいいいいいいいいいい" localSheetId="2">'経費（建築）'!いいいいいいいいいいい</definedName>
    <definedName name="いいいいいいいいいいい" localSheetId="6">見積比較!いいいいいいいいいいい</definedName>
    <definedName name="いいいいいいいいいいい">[0]!いいいいいいいいいいい</definedName>
    <definedName name="ｲﾝｻﾂ">#REF!</definedName>
    <definedName name="ｶﾞｽ輸送量">#REF!</definedName>
    <definedName name="クリア" localSheetId="2">'経費（建築）'!クリア</definedName>
    <definedName name="クリア" localSheetId="6">見積比較!クリア</definedName>
    <definedName name="クリア">[0]!クリア</definedName>
    <definedName name="クリア１" localSheetId="2">'経費（建築）'!クリア１</definedName>
    <definedName name="クリア１" localSheetId="6">見積比較!クリア１</definedName>
    <definedName name="クリア１">[0]!クリア１</definedName>
    <definedName name="クリア２" localSheetId="2">'経費（建築）'!クリア２</definedName>
    <definedName name="クリア２" localSheetId="6">見積比較!クリア２</definedName>
    <definedName name="クリア２">[0]!クリア２</definedName>
    <definedName name="コンクリート工">#REF!</definedName>
    <definedName name="ざ">#N/A</definedName>
    <definedName name="サッシュ工">#REF!</definedName>
    <definedName name="シーリング工">#REF!</definedName>
    <definedName name="タイル工">#REF!</definedName>
    <definedName name="ダクト工">#REF!</definedName>
    <definedName name="ノーマルベンド">#REF!</definedName>
    <definedName name="ﾒﾆｭｰ">#REF!</definedName>
    <definedName name="案分機械" localSheetId="2">'経費（建築）'!案分機械</definedName>
    <definedName name="案分機械" localSheetId="6">見積比較!案分機械</definedName>
    <definedName name="案分機械">[0]!案分機械</definedName>
    <definedName name="位置寸法表">#REF!</definedName>
    <definedName name="印刷2">#REF!</definedName>
    <definedName name="屋根葺工">#REF!</definedName>
    <definedName name="外構工事" localSheetId="1">[1]一位単価3!#REF!</definedName>
    <definedName name="外構工事" localSheetId="0">[1]一位単価3!#REF!</definedName>
    <definedName name="外構工事">[1]一位単価3!#REF!</definedName>
    <definedName name="外部計" localSheetId="1">[1]一位単価2!#REF!</definedName>
    <definedName name="外部計" localSheetId="0">[1]一位単価2!#REF!</definedName>
    <definedName name="外部計">[1]一位単価2!#REF!</definedName>
    <definedName name="各種手元">#REF!</definedName>
    <definedName name="各種助手">#REF!</definedName>
    <definedName name="幹線・動力設備工事">#REF!</definedName>
    <definedName name="関連撤去工事" localSheetId="1">[1]一位単価2!#REF!</definedName>
    <definedName name="関連撤去工事" localSheetId="0">[1]一位単価2!#REF!</definedName>
    <definedName name="関連撤去工事">[1]一位単価2!#REF!</definedName>
    <definedName name="機械" localSheetId="2">'経費（建築）'!機械</definedName>
    <definedName name="機械" localSheetId="6">見積比較!機械</definedName>
    <definedName name="機械">[0]!機械</definedName>
    <definedName name="機械運転工">#REF!</definedName>
    <definedName name="機械設備" localSheetId="1">#REF!</definedName>
    <definedName name="機械設備" localSheetId="0">#REF!</definedName>
    <definedName name="機械設備">#REF!</definedName>
    <definedName name="機械設備工">#REF!</definedName>
    <definedName name="業務名1">#REF!</definedName>
    <definedName name="型枠工">#REF!</definedName>
    <definedName name="軽作業員">#REF!</definedName>
    <definedName name="建築ブロック・レンガ工">#REF!</definedName>
    <definedName name="交通警備員">#REF!</definedName>
    <definedName name="工作物2枚目" localSheetId="1">[6]!工作物2枚目</definedName>
    <definedName name="工作物2枚目" localSheetId="0">[6]!工作物2枚目</definedName>
    <definedName name="工作物2枚目">[6]!工作物2枚目</definedName>
    <definedName name="工作物2枚目クリア" localSheetId="1">[6]!工作物2枚目クリア</definedName>
    <definedName name="工作物2枚目クリア" localSheetId="0">[6]!工作物2枚目クリア</definedName>
    <definedName name="工作物2枚目クリア">[6]!工作物2枚目クリア</definedName>
    <definedName name="工事別名称">#REF!</definedName>
    <definedName name="工種別名称">#REF!</definedName>
    <definedName name="左官工">#REF!</definedName>
    <definedName name="左官手元">#REF!</definedName>
    <definedName name="再使用しない">#REF!</definedName>
    <definedName name="材積表">[7]別表!$A$2:$B$5</definedName>
    <definedName name="仕訳" localSheetId="2">'経費（建築）'!仕訳</definedName>
    <definedName name="仕訳" localSheetId="6">見積比較!仕訳</definedName>
    <definedName name="仕訳">[0]!仕訳</definedName>
    <definedName name="仕訳の増" localSheetId="2">'経費（建築）'!仕訳の増</definedName>
    <definedName name="仕訳の増" localSheetId="6">見積比較!仕訳の増</definedName>
    <definedName name="仕訳の増">[0]!仕訳の増</definedName>
    <definedName name="自動車運転工">#REF!</definedName>
    <definedName name="諸経費3" localSheetId="1">[1]一位単価2!#REF!</definedName>
    <definedName name="諸経費3" localSheetId="0">[1]一位単価2!#REF!</definedName>
    <definedName name="諸経費3">[1]一位単価2!#REF!</definedName>
    <definedName name="諸経費4" localSheetId="1">#REF!</definedName>
    <definedName name="諸経費4" localSheetId="0">#REF!</definedName>
    <definedName name="諸経費4">#REF!</definedName>
    <definedName name="小運搬費手元">#REF!</definedName>
    <definedName name="床N31" localSheetId="1">[8]床仕上計算!#REF!</definedName>
    <definedName name="床N31" localSheetId="0">[8]床仕上計算!#REF!</definedName>
    <definedName name="床N31">[8]床仕上計算!#REF!</definedName>
    <definedName name="床N32" localSheetId="1">[8]床仕上計算!#REF!</definedName>
    <definedName name="床N32" localSheetId="0">[8]床仕上計算!#REF!</definedName>
    <definedName name="床N32">[8]床仕上計算!#REF!</definedName>
    <definedName name="床O31" localSheetId="1">[8]床仕上計算!#REF!</definedName>
    <definedName name="床O31" localSheetId="0">[8]床仕上計算!#REF!</definedName>
    <definedName name="床O31">[8]床仕上計算!#REF!</definedName>
    <definedName name="床O32" localSheetId="1">[8]床仕上計算!#REF!</definedName>
    <definedName name="床O32" localSheetId="0">[8]床仕上計算!#REF!</definedName>
    <definedName name="床O32">[8]床仕上計算!#REF!</definedName>
    <definedName name="床P31" localSheetId="1">[8]床仕上計算!#REF!</definedName>
    <definedName name="床P31" localSheetId="0">[8]床仕上計算!#REF!</definedName>
    <definedName name="床P31">[8]床仕上計算!#REF!</definedName>
    <definedName name="床P32" localSheetId="1">[8]床仕上計算!#REF!</definedName>
    <definedName name="床P32" localSheetId="0">[8]床仕上計算!#REF!</definedName>
    <definedName name="床P32">[8]床仕上計算!#REF!</definedName>
    <definedName name="硝子工">#REF!</definedName>
    <definedName name="乗入道路工事計" localSheetId="1">[1]一位単価3!#REF!</definedName>
    <definedName name="乗入道路工事計" localSheetId="0">[1]一位単価3!#REF!</definedName>
    <definedName name="乗入道路工事計">[1]一位単価3!#REF!</definedName>
    <definedName name="厨房" localSheetId="2">'経費（建築）'!厨房</definedName>
    <definedName name="厨房" localSheetId="6">見積比較!厨房</definedName>
    <definedName name="厨房">[0]!厨房</definedName>
    <definedName name="世話人">#REF!</definedName>
    <definedName name="石工">#REF!</definedName>
    <definedName name="大工">#REF!</definedName>
    <definedName name="単位発熱量">#REF!</definedName>
    <definedName name="単価1996">#REF!</definedName>
    <definedName name="単価1997">#REF!</definedName>
    <definedName name="単価表" localSheetId="2">#REF!</definedName>
    <definedName name="単価表" localSheetId="1">#REF!</definedName>
    <definedName name="単価表" localSheetId="0">#REF!</definedName>
    <definedName name="単価表">#REF!</definedName>
    <definedName name="単価表11_">#REF!</definedName>
    <definedName name="単価表M" localSheetId="1">#REF!</definedName>
    <definedName name="単価表M" localSheetId="0">#REF!</definedName>
    <definedName name="単価表M">#REF!</definedName>
    <definedName name="調査NO">#REF!</definedName>
    <definedName name="調整費" localSheetId="1">#REF!</definedName>
    <definedName name="調整費" localSheetId="0">#REF!</definedName>
    <definedName name="調整費">#REF!</definedName>
    <definedName name="鉄筋工">#REF!</definedName>
    <definedName name="鉄骨工">#REF!</definedName>
    <definedName name="電気設備" localSheetId="1">#REF!</definedName>
    <definedName name="電気設備" localSheetId="0">#REF!</definedName>
    <definedName name="電気設備">#REF!</definedName>
    <definedName name="電工">#REF!</definedName>
    <definedName name="塗装工">#REF!</definedName>
    <definedName name="土工">#REF!</definedName>
    <definedName name="特殊作業員">#REF!</definedName>
    <definedName name="鳶工">#REF!</definedName>
    <definedName name="内外装工">#REF!</definedName>
    <definedName name="配管工">#REF!</definedName>
    <definedName name="板金工">#REF!</definedName>
    <definedName name="比較表">[9]複合単価!$X$7</definedName>
    <definedName name="表" localSheetId="2">'経費（建築）'!表</definedName>
    <definedName name="表" localSheetId="6">見積比較!表</definedName>
    <definedName name="表">[0]!表</definedName>
    <definedName name="表紙1" localSheetId="2">'経費（建築）'!表紙1</definedName>
    <definedName name="表紙1" localSheetId="6">見積比較!表紙1</definedName>
    <definedName name="表紙1">[0]!表紙1</definedName>
    <definedName name="表紙２" localSheetId="2">'経費（建築）'!表紙２</definedName>
    <definedName name="表紙２" localSheetId="6">見積比較!表紙２</definedName>
    <definedName name="表紙２">[0]!表紙２</definedName>
    <definedName name="普通作業員">#REF!</definedName>
    <definedName name="部屋寸法">#REF!+#REF!</definedName>
    <definedName name="複合" localSheetId="2">'経費（建築）'!複合</definedName>
    <definedName name="複合" localSheetId="6">見積比較!複合</definedName>
    <definedName name="複合">[0]!複合</definedName>
    <definedName name="複合機械" localSheetId="2">#REF!</definedName>
    <definedName name="複合機械" localSheetId="1">#REF!</definedName>
    <definedName name="複合機械" localSheetId="0">#REF!</definedName>
    <definedName name="複合機械">#REF!</definedName>
    <definedName name="保温工">#REF!</definedName>
    <definedName name="防水工">#REF!</definedName>
    <definedName name="本館合計" localSheetId="1">[1]一位単価2!#REF!</definedName>
    <definedName name="本館合計" localSheetId="0">[1]一位単価2!#REF!</definedName>
    <definedName name="本館合計">[1]一位単価2!#REF!</definedName>
    <definedName name="木製建具工">#REF!</definedName>
    <definedName name="溶接工">#REF!</definedName>
    <definedName name="用途" localSheetId="1">#REF!</definedName>
    <definedName name="用途" localSheetId="0">#REF!</definedName>
    <definedName name="用途">#REF!</definedName>
    <definedName name="用途一部" localSheetId="1">#REF!</definedName>
    <definedName name="用途一部" localSheetId="0">#REF!</definedName>
    <definedName name="用途一部">#REF!</definedName>
    <definedName name="斫り工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6" i="13" l="1"/>
  <c r="K54" i="2"/>
  <c r="V3" i="2" s="1"/>
  <c r="V54" i="2" s="1"/>
  <c r="AG3" i="2" s="1"/>
  <c r="AG54" i="2" s="1"/>
  <c r="D8" i="13"/>
  <c r="D60" i="13" s="1"/>
  <c r="X8" i="13"/>
  <c r="G11" i="9"/>
  <c r="G11" i="14"/>
  <c r="T49" i="16"/>
  <c r="H73" i="16"/>
  <c r="J73" i="16"/>
  <c r="O29" i="2"/>
  <c r="L9" i="16"/>
  <c r="D19" i="2"/>
  <c r="D17" i="2"/>
  <c r="AE28" i="2"/>
  <c r="X3" i="2"/>
  <c r="X2" i="2"/>
  <c r="M3" i="2"/>
  <c r="M54" i="2"/>
  <c r="M2" i="2"/>
  <c r="B3" i="2"/>
  <c r="B54" i="2"/>
  <c r="B2" i="2"/>
  <c r="AA59" i="17"/>
  <c r="AA58" i="17"/>
  <c r="X57" i="17"/>
  <c r="X56" i="17" s="1"/>
  <c r="AA56" i="17" s="1"/>
  <c r="AA51" i="17"/>
  <c r="AA50" i="17"/>
  <c r="AA49" i="17"/>
  <c r="AA48" i="17"/>
  <c r="T47" i="17"/>
  <c r="AA47" i="17"/>
  <c r="AA46" i="17"/>
  <c r="AA45" i="17"/>
  <c r="X44" i="17"/>
  <c r="X43" i="17" s="1"/>
  <c r="AA43" i="17" s="1"/>
  <c r="M68" i="17"/>
  <c r="M67" i="17"/>
  <c r="M66" i="17"/>
  <c r="M65" i="17"/>
  <c r="F64" i="17"/>
  <c r="M64" i="17" s="1"/>
  <c r="M70" i="17" s="1"/>
  <c r="M71" i="17" s="1"/>
  <c r="F12" i="17" s="1"/>
  <c r="O72" i="2" s="1"/>
  <c r="M60" i="17"/>
  <c r="J58" i="17"/>
  <c r="J57" i="17"/>
  <c r="M57" i="17"/>
  <c r="M56" i="17"/>
  <c r="M52" i="17"/>
  <c r="M51" i="17"/>
  <c r="M50" i="17"/>
  <c r="M49" i="17"/>
  <c r="F48" i="17"/>
  <c r="M48" i="17"/>
  <c r="M47" i="17"/>
  <c r="J45" i="17"/>
  <c r="J44" i="17" s="1"/>
  <c r="M44" i="17" s="1"/>
  <c r="M43" i="17"/>
  <c r="AA29" i="17"/>
  <c r="AA28" i="17"/>
  <c r="AA27" i="17"/>
  <c r="AA26" i="17"/>
  <c r="AA25" i="17"/>
  <c r="AA31" i="17"/>
  <c r="AA32" i="17"/>
  <c r="B12" i="17" s="1"/>
  <c r="D72" i="2" s="1"/>
  <c r="AA20" i="17"/>
  <c r="Z19" i="17"/>
  <c r="V18" i="17" s="1"/>
  <c r="AA18" i="17" s="1"/>
  <c r="AA13" i="17"/>
  <c r="AA12" i="17"/>
  <c r="AA11" i="17"/>
  <c r="AA10" i="17"/>
  <c r="AA9" i="17"/>
  <c r="AA8" i="17"/>
  <c r="Z7" i="17"/>
  <c r="V6" i="17" s="1"/>
  <c r="AA6" i="17" s="1"/>
  <c r="AA69" i="17"/>
  <c r="AA68" i="17"/>
  <c r="AA67" i="17"/>
  <c r="AA66" i="17"/>
  <c r="AA65" i="17"/>
  <c r="T64" i="17"/>
  <c r="AA64" i="17"/>
  <c r="V29" i="16"/>
  <c r="V30" i="16"/>
  <c r="U37" i="16"/>
  <c r="T29" i="16"/>
  <c r="T30" i="16"/>
  <c r="S37" i="16"/>
  <c r="R29" i="16"/>
  <c r="R30" i="16"/>
  <c r="Q37" i="16"/>
  <c r="V10" i="16"/>
  <c r="X10" i="16"/>
  <c r="O33" i="2"/>
  <c r="V12" i="16"/>
  <c r="X12" i="16"/>
  <c r="V8" i="16"/>
  <c r="X8" i="16"/>
  <c r="D33" i="2"/>
  <c r="D35" i="2"/>
  <c r="L30" i="16"/>
  <c r="Z31" i="2"/>
  <c r="L28" i="16"/>
  <c r="S34" i="16"/>
  <c r="O39" i="2"/>
  <c r="L26" i="16"/>
  <c r="Q34" i="16"/>
  <c r="D39" i="2"/>
  <c r="D29" i="2"/>
  <c r="I15" i="16"/>
  <c r="L15" i="16"/>
  <c r="I12" i="16"/>
  <c r="L12" i="16"/>
  <c r="O19" i="2"/>
  <c r="O17" i="2"/>
  <c r="I9" i="16"/>
  <c r="J61" i="16"/>
  <c r="J76" i="16"/>
  <c r="I21" i="16"/>
  <c r="L21" i="16"/>
  <c r="J62" i="16"/>
  <c r="J63" i="16"/>
  <c r="J64" i="16"/>
  <c r="J65" i="16"/>
  <c r="J66" i="16"/>
  <c r="J67" i="16"/>
  <c r="J68" i="16"/>
  <c r="J69" i="16"/>
  <c r="J70" i="16"/>
  <c r="J71" i="16"/>
  <c r="J72" i="16"/>
  <c r="J74" i="16"/>
  <c r="V49" i="16"/>
  <c r="V57" i="16"/>
  <c r="V56" i="16"/>
  <c r="V55" i="16"/>
  <c r="V54" i="16"/>
  <c r="V53" i="16"/>
  <c r="V52" i="16"/>
  <c r="V51" i="16"/>
  <c r="V50" i="16"/>
  <c r="V48" i="16"/>
  <c r="V59" i="16"/>
  <c r="I23" i="16"/>
  <c r="L23" i="16"/>
  <c r="U33" i="16"/>
  <c r="Z37" i="2"/>
  <c r="J55" i="16"/>
  <c r="J54" i="16"/>
  <c r="J52" i="16"/>
  <c r="J51" i="16"/>
  <c r="J50" i="16"/>
  <c r="J49" i="16"/>
  <c r="J48" i="16"/>
  <c r="H53" i="16"/>
  <c r="J53" i="16"/>
  <c r="D112" i="13"/>
  <c r="F95" i="13"/>
  <c r="B55" i="13"/>
  <c r="B107" i="13"/>
  <c r="X54" i="2"/>
  <c r="D27" i="2"/>
  <c r="D31" i="2"/>
  <c r="J57" i="16"/>
  <c r="I19" i="16"/>
  <c r="L19" i="16"/>
  <c r="Z17" i="2"/>
  <c r="Z19" i="2"/>
  <c r="O35" i="2"/>
  <c r="Q36" i="16"/>
  <c r="D41" i="2"/>
  <c r="S36" i="16"/>
  <c r="O41" i="2"/>
  <c r="D21" i="2"/>
  <c r="D23" i="2"/>
  <c r="Q33" i="16"/>
  <c r="D37" i="2"/>
  <c r="D25" i="2"/>
  <c r="O23" i="2"/>
  <c r="O21" i="2"/>
  <c r="Z29" i="2"/>
  <c r="Z27" i="2"/>
  <c r="Z21" i="2"/>
  <c r="Z25" i="2"/>
  <c r="C3" i="3"/>
  <c r="C53" i="3" s="1"/>
  <c r="C103" i="3" s="1"/>
  <c r="U36" i="16"/>
  <c r="Z41" i="2"/>
  <c r="Z33" i="2"/>
  <c r="Z35" i="2"/>
  <c r="Z23" i="2"/>
  <c r="S33" i="16"/>
  <c r="O37" i="2"/>
  <c r="O25" i="2"/>
  <c r="U34" i="16"/>
  <c r="Z39" i="2"/>
  <c r="O31" i="2"/>
  <c r="O27" i="2"/>
  <c r="AA15" i="17" l="1"/>
  <c r="AA16" i="17" s="1"/>
  <c r="B8" i="17" s="1"/>
  <c r="M62" i="17"/>
  <c r="M63" i="17" s="1"/>
  <c r="F10" i="17" s="1"/>
  <c r="AA70" i="17"/>
  <c r="AA71" i="17" s="1"/>
  <c r="J12" i="17" s="1"/>
  <c r="Z72" i="2" s="1"/>
  <c r="P3" i="3"/>
  <c r="AA53" i="17"/>
  <c r="AA54" i="17" s="1"/>
  <c r="J8" i="17" s="1"/>
  <c r="Z68" i="2" s="1"/>
  <c r="J6" i="17"/>
  <c r="Z66" i="2" s="1"/>
  <c r="AA61" i="17"/>
  <c r="AA62" i="17" s="1"/>
  <c r="J10" i="17" s="1"/>
  <c r="J14" i="17" s="1"/>
  <c r="M54" i="17"/>
  <c r="M55" i="17" s="1"/>
  <c r="AA22" i="17"/>
  <c r="AA23" i="17" s="1"/>
  <c r="B10" i="17" s="1"/>
  <c r="B14" i="17" s="1"/>
  <c r="D74" i="2" s="1"/>
  <c r="Z74" i="2"/>
  <c r="Z70" i="2"/>
  <c r="F14" i="17"/>
  <c r="O74" i="2" s="1"/>
  <c r="O70" i="2"/>
  <c r="C203" i="3"/>
  <c r="P103" i="3"/>
  <c r="C153" i="3"/>
  <c r="P153" i="3" s="1"/>
  <c r="P53" i="3"/>
  <c r="I28" i="2"/>
  <c r="T28" i="2"/>
  <c r="B6" i="17" l="1"/>
  <c r="D66" i="2" s="1"/>
  <c r="D70" i="2"/>
  <c r="F8" i="17"/>
  <c r="O68" i="2" s="1"/>
  <c r="F6" i="17"/>
  <c r="D68" i="2"/>
  <c r="C303" i="3"/>
  <c r="C253" i="3"/>
  <c r="AE22" i="2"/>
  <c r="I22" i="2"/>
  <c r="T22" i="2"/>
  <c r="O66" i="2" l="1"/>
  <c r="T82" i="2" s="1"/>
  <c r="G82" i="2"/>
  <c r="I82" i="2" s="1"/>
  <c r="C403" i="3"/>
  <c r="C453" i="3"/>
  <c r="C353" i="3"/>
  <c r="AE82" i="2"/>
  <c r="R51" i="2"/>
  <c r="T51" i="2" s="1"/>
  <c r="AE51" i="2"/>
  <c r="AE102" i="2" l="1"/>
  <c r="R102" i="2"/>
  <c r="T102" i="2" s="1"/>
  <c r="G51" i="2"/>
  <c r="I51" i="2" s="1"/>
  <c r="I102" i="2" s="1"/>
  <c r="F39" i="13" l="1"/>
  <c r="F91" i="13" l="1"/>
  <c r="F143" i="13" l="1"/>
</calcChain>
</file>

<file path=xl/sharedStrings.xml><?xml version="1.0" encoding="utf-8"?>
<sst xmlns="http://schemas.openxmlformats.org/spreadsheetml/2006/main" count="1542" uniqueCount="362">
  <si>
    <t>工　事　費　仕　訳　書</t>
    <phoneticPr fontId="6"/>
  </si>
  <si>
    <t>工　事　名　称</t>
  </si>
  <si>
    <t>令和７年度（繰越）ヤンバルクイナ飼育・繁殖施設屋根改修工事</t>
    <rPh sb="16" eb="18">
      <t>シイク</t>
    </rPh>
    <rPh sb="19" eb="21">
      <t>ハンショク</t>
    </rPh>
    <rPh sb="21" eb="23">
      <t>シセツ</t>
    </rPh>
    <rPh sb="23" eb="25">
      <t>ヤネ</t>
    </rPh>
    <phoneticPr fontId="5"/>
  </si>
  <si>
    <t>構　　　　　造</t>
  </si>
  <si>
    <t>鉄筋コンクリート造　平屋建</t>
    <phoneticPr fontId="5"/>
  </si>
  <si>
    <t>面　　　　　積</t>
  </si>
  <si>
    <t>直 接 工 事 費</t>
  </si>
  <si>
    <t>工  事  別  内  訳</t>
    <phoneticPr fontId="6"/>
  </si>
  <si>
    <t>№</t>
  </si>
  <si>
    <t>工　　　事　　　別</t>
    <phoneticPr fontId="6"/>
  </si>
  <si>
    <t>金　　　　　　　額</t>
    <phoneticPr fontId="6"/>
  </si>
  <si>
    <t>％</t>
  </si>
  <si>
    <t>備　　　　　　考</t>
    <phoneticPr fontId="6"/>
  </si>
  <si>
    <t>　建　　築　　工　　事</t>
    <rPh sb="1" eb="2">
      <t>ケン</t>
    </rPh>
    <rPh sb="4" eb="5">
      <t>チク</t>
    </rPh>
    <rPh sb="7" eb="8">
      <t>コウ</t>
    </rPh>
    <rPh sb="10" eb="11">
      <t>コト</t>
    </rPh>
    <phoneticPr fontId="5"/>
  </si>
  <si>
    <t>　</t>
    <phoneticPr fontId="6"/>
  </si>
  <si>
    <t>　小　　　計</t>
    <rPh sb="1" eb="2">
      <t>ショウ</t>
    </rPh>
    <rPh sb="5" eb="6">
      <t>ケイ</t>
    </rPh>
    <phoneticPr fontId="5"/>
  </si>
  <si>
    <t>　消　費　税　額</t>
    <rPh sb="1" eb="2">
      <t>ショウ</t>
    </rPh>
    <rPh sb="3" eb="4">
      <t>ヒ</t>
    </rPh>
    <rPh sb="5" eb="6">
      <t>ゼイ</t>
    </rPh>
    <rPh sb="7" eb="8">
      <t>ガク</t>
    </rPh>
    <phoneticPr fontId="5"/>
  </si>
  <si>
    <t>　合　　　　　　計</t>
    <rPh sb="1" eb="2">
      <t>ゴウ</t>
    </rPh>
    <rPh sb="8" eb="9">
      <t>ケイ</t>
    </rPh>
    <phoneticPr fontId="5"/>
  </si>
  <si>
    <t>　直　接　工　事　費</t>
    <rPh sb="1" eb="2">
      <t>チョク</t>
    </rPh>
    <rPh sb="3" eb="4">
      <t>セッ</t>
    </rPh>
    <rPh sb="5" eb="6">
      <t>コウ</t>
    </rPh>
    <rPh sb="7" eb="8">
      <t>コト</t>
    </rPh>
    <rPh sb="9" eb="10">
      <t>ヒ</t>
    </rPh>
    <phoneticPr fontId="5"/>
  </si>
  <si>
    <t>　共　通　仮　設　費　　</t>
    <rPh sb="1" eb="2">
      <t>トモ</t>
    </rPh>
    <rPh sb="3" eb="4">
      <t>ツウ</t>
    </rPh>
    <rPh sb="5" eb="6">
      <t>カリ</t>
    </rPh>
    <rPh sb="7" eb="8">
      <t>セツ</t>
    </rPh>
    <rPh sb="9" eb="10">
      <t>ヒ</t>
    </rPh>
    <phoneticPr fontId="5"/>
  </si>
  <si>
    <t>　現　場　管　理　費</t>
    <rPh sb="1" eb="2">
      <t>ウツツ</t>
    </rPh>
    <rPh sb="3" eb="4">
      <t>バ</t>
    </rPh>
    <rPh sb="5" eb="6">
      <t>カン</t>
    </rPh>
    <rPh sb="7" eb="8">
      <t>リ</t>
    </rPh>
    <rPh sb="9" eb="10">
      <t>ヒ</t>
    </rPh>
    <phoneticPr fontId="5"/>
  </si>
  <si>
    <t>　一　般　管　理　費</t>
    <rPh sb="1" eb="2">
      <t>イチ</t>
    </rPh>
    <rPh sb="3" eb="4">
      <t>ハン</t>
    </rPh>
    <rPh sb="5" eb="6">
      <t>カン</t>
    </rPh>
    <rPh sb="7" eb="8">
      <t>リ</t>
    </rPh>
    <rPh sb="9" eb="10">
      <t>ヒ</t>
    </rPh>
    <phoneticPr fontId="5"/>
  </si>
  <si>
    <t>　工　事　費　計</t>
    <rPh sb="1" eb="2">
      <t>コウ</t>
    </rPh>
    <rPh sb="3" eb="4">
      <t>コト</t>
    </rPh>
    <rPh sb="5" eb="6">
      <t>ヒ</t>
    </rPh>
    <rPh sb="7" eb="8">
      <t>ケイ</t>
    </rPh>
    <phoneticPr fontId="5"/>
  </si>
  <si>
    <t xml:space="preserve"> 1 - </t>
  </si>
  <si>
    <t>共 通 費 算 定 書 （共通仮設費）</t>
    <rPh sb="0" eb="1">
      <t>トモ</t>
    </rPh>
    <rPh sb="2" eb="3">
      <t>ツウ</t>
    </rPh>
    <rPh sb="4" eb="5">
      <t>ヒ</t>
    </rPh>
    <rPh sb="6" eb="7">
      <t>サン</t>
    </rPh>
    <rPh sb="8" eb="9">
      <t>サダム</t>
    </rPh>
    <rPh sb="10" eb="11">
      <t>ショ</t>
    </rPh>
    <rPh sb="13" eb="15">
      <t>キョウツウ</t>
    </rPh>
    <rPh sb="15" eb="17">
      <t>カセツ</t>
    </rPh>
    <rPh sb="17" eb="18">
      <t>ヒ</t>
    </rPh>
    <phoneticPr fontId="6"/>
  </si>
  <si>
    <t>諸　経　費　算　定　書</t>
    <rPh sb="0" eb="1">
      <t>モロ</t>
    </rPh>
    <rPh sb="2" eb="3">
      <t>キョウ</t>
    </rPh>
    <rPh sb="4" eb="5">
      <t>ヒ</t>
    </rPh>
    <rPh sb="6" eb="7">
      <t>サン</t>
    </rPh>
    <rPh sb="8" eb="9">
      <t>サダム</t>
    </rPh>
    <rPh sb="10" eb="11">
      <t>ショ</t>
    </rPh>
    <phoneticPr fontId="6"/>
  </si>
  <si>
    <t>　　件名：</t>
    <rPh sb="2" eb="4">
      <t>ケンメイ</t>
    </rPh>
    <phoneticPr fontId="5"/>
  </si>
  <si>
    <t>　（単位：円）</t>
    <rPh sb="2" eb="4">
      <t>タンイ</t>
    </rPh>
    <rPh sb="5" eb="6">
      <t>エン</t>
    </rPh>
    <phoneticPr fontId="5"/>
  </si>
  <si>
    <t>件名：</t>
    <rPh sb="0" eb="2">
      <t>ケンメイ</t>
    </rPh>
    <phoneticPr fontId="5"/>
  </si>
  <si>
    <t>当　初　設　計　計　算　書</t>
    <rPh sb="0" eb="1">
      <t>トウ</t>
    </rPh>
    <rPh sb="2" eb="3">
      <t>ショ</t>
    </rPh>
    <rPh sb="4" eb="5">
      <t>シツラ</t>
    </rPh>
    <rPh sb="6" eb="7">
      <t>ケイ</t>
    </rPh>
    <rPh sb="8" eb="9">
      <t>ケイ</t>
    </rPh>
    <rPh sb="10" eb="11">
      <t>サン</t>
    </rPh>
    <rPh sb="12" eb="13">
      <t>ショ</t>
    </rPh>
    <phoneticPr fontId="5"/>
  </si>
  <si>
    <t>変　更　設　計　計　算　書</t>
    <rPh sb="0" eb="1">
      <t>ヘン</t>
    </rPh>
    <rPh sb="2" eb="3">
      <t>サラ</t>
    </rPh>
    <rPh sb="4" eb="5">
      <t>シツラ</t>
    </rPh>
    <rPh sb="6" eb="7">
      <t>ケイ</t>
    </rPh>
    <rPh sb="8" eb="9">
      <t>ケイ</t>
    </rPh>
    <rPh sb="10" eb="11">
      <t>サン</t>
    </rPh>
    <rPh sb="12" eb="13">
      <t>ショ</t>
    </rPh>
    <phoneticPr fontId="5"/>
  </si>
  <si>
    <t>工 種</t>
    <rPh sb="0" eb="1">
      <t>コウ</t>
    </rPh>
    <rPh sb="2" eb="3">
      <t>シュ</t>
    </rPh>
    <phoneticPr fontId="5"/>
  </si>
  <si>
    <t>名　称</t>
    <rPh sb="0" eb="1">
      <t>ナ</t>
    </rPh>
    <rPh sb="2" eb="3">
      <t>ショウ</t>
    </rPh>
    <phoneticPr fontId="5"/>
  </si>
  <si>
    <t>単 位</t>
    <rPh sb="0" eb="1">
      <t>タン</t>
    </rPh>
    <rPh sb="2" eb="3">
      <t>クライ</t>
    </rPh>
    <phoneticPr fontId="5"/>
  </si>
  <si>
    <t>数 量</t>
    <rPh sb="0" eb="1">
      <t>カズ</t>
    </rPh>
    <rPh sb="2" eb="3">
      <t>リョウ</t>
    </rPh>
    <phoneticPr fontId="5"/>
  </si>
  <si>
    <t>区分</t>
    <rPh sb="0" eb="2">
      <t>クブン</t>
    </rPh>
    <phoneticPr fontId="5"/>
  </si>
  <si>
    <t>種　別</t>
    <rPh sb="0" eb="1">
      <t>タネ</t>
    </rPh>
    <rPh sb="2" eb="3">
      <t>ベツ</t>
    </rPh>
    <phoneticPr fontId="5"/>
  </si>
  <si>
    <t>直接工事費</t>
    <rPh sb="0" eb="2">
      <t>チョクセツ</t>
    </rPh>
    <rPh sb="2" eb="4">
      <t>コウジ</t>
    </rPh>
    <rPh sb="4" eb="5">
      <t>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</si>
  <si>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</si>
  <si>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共通仮設費計算式</t>
    <rPh sb="0" eb="2">
      <t>キョウツウ</t>
    </rPh>
    <rPh sb="2" eb="4">
      <t>カセツ</t>
    </rPh>
    <rPh sb="4" eb="5">
      <t>ヒ</t>
    </rPh>
    <rPh sb="5" eb="6">
      <t>ケイ</t>
    </rPh>
    <rPh sb="6" eb="8">
      <t>サンシキ</t>
    </rPh>
    <phoneticPr fontId="5"/>
  </si>
  <si>
    <t>純工事費</t>
    <rPh sb="0" eb="1">
      <t>ジュン</t>
    </rPh>
    <rPh sb="1" eb="4">
      <t>コウジヒ</t>
    </rPh>
    <phoneticPr fontId="5"/>
  </si>
  <si>
    <t>現場管理費</t>
    <rPh sb="0" eb="2">
      <t>ゲンバ</t>
    </rPh>
    <rPh sb="2" eb="4">
      <t>カンリ</t>
    </rPh>
    <rPh sb="4" eb="5">
      <t>ヒ</t>
    </rPh>
    <phoneticPr fontId="5"/>
  </si>
  <si>
    <t>現場管理費計算式</t>
    <rPh sb="0" eb="2">
      <t>ゲンバ</t>
    </rPh>
    <rPh sb="2" eb="4">
      <t>カンリ</t>
    </rPh>
    <rPh sb="4" eb="5">
      <t>ヒ</t>
    </rPh>
    <rPh sb="5" eb="6">
      <t>ケイ</t>
    </rPh>
    <rPh sb="6" eb="8">
      <t>サンシキ</t>
    </rPh>
    <phoneticPr fontId="5"/>
  </si>
  <si>
    <t>工事原価</t>
    <rPh sb="0" eb="2">
      <t>コウジ</t>
    </rPh>
    <rPh sb="2" eb="4">
      <t>ゲンカ</t>
    </rPh>
    <phoneticPr fontId="5"/>
  </si>
  <si>
    <t>一般管理費</t>
    <rPh sb="0" eb="2">
      <t>イッパン</t>
    </rPh>
    <rPh sb="2" eb="4">
      <t>カンリ</t>
    </rPh>
    <rPh sb="4" eb="5">
      <t>ヒ</t>
    </rPh>
    <phoneticPr fontId="5"/>
  </si>
  <si>
    <t>一般管理費計算式</t>
    <rPh sb="0" eb="2">
      <t>イッパン</t>
    </rPh>
    <rPh sb="2" eb="4">
      <t>カンリ</t>
    </rPh>
    <rPh sb="4" eb="5">
      <t>ヒ</t>
    </rPh>
    <rPh sb="5" eb="6">
      <t>ケイ</t>
    </rPh>
    <rPh sb="6" eb="8">
      <t>サンシキ</t>
    </rPh>
    <phoneticPr fontId="5"/>
  </si>
  <si>
    <t>工事価格</t>
    <rPh sb="0" eb="2">
      <t>コウジ</t>
    </rPh>
    <rPh sb="2" eb="4">
      <t>カカク</t>
    </rPh>
    <phoneticPr fontId="5"/>
  </si>
  <si>
    <t>消費税</t>
    <rPh sb="0" eb="2">
      <t>ショウヒ</t>
    </rPh>
    <rPh sb="2" eb="3">
      <t>ゼイ</t>
    </rPh>
    <phoneticPr fontId="5"/>
  </si>
  <si>
    <t>合　計</t>
    <rPh sb="0" eb="1">
      <t>ゴウ</t>
    </rPh>
    <rPh sb="2" eb="3">
      <t>ケイ</t>
    </rPh>
    <phoneticPr fontId="5"/>
  </si>
  <si>
    <t>（A）</t>
    <phoneticPr fontId="5"/>
  </si>
  <si>
    <t>（B）</t>
    <phoneticPr fontId="5"/>
  </si>
  <si>
    <t>（A）×共通仮設費率</t>
    <rPh sb="4" eb="6">
      <t>キョウツウ</t>
    </rPh>
    <rPh sb="6" eb="8">
      <t>カセツ</t>
    </rPh>
    <rPh sb="8" eb="9">
      <t>ヒ</t>
    </rPh>
    <rPh sb="9" eb="10">
      <t>リツ</t>
    </rPh>
    <phoneticPr fontId="5"/>
  </si>
  <si>
    <t>（C）=A+B</t>
    <phoneticPr fontId="5"/>
  </si>
  <si>
    <t>（D）</t>
    <phoneticPr fontId="5"/>
  </si>
  <si>
    <t>（C）×現場管理費率</t>
    <rPh sb="4" eb="6">
      <t>ゲンバ</t>
    </rPh>
    <rPh sb="6" eb="8">
      <t>カンリ</t>
    </rPh>
    <rPh sb="8" eb="9">
      <t>ヒ</t>
    </rPh>
    <rPh sb="9" eb="10">
      <t>リツ</t>
    </rPh>
    <phoneticPr fontId="5"/>
  </si>
  <si>
    <t>（E）=C+D</t>
    <phoneticPr fontId="5"/>
  </si>
  <si>
    <t>（F）</t>
    <phoneticPr fontId="5"/>
  </si>
  <si>
    <t>（E）×一般管理費率</t>
    <rPh sb="4" eb="6">
      <t>イッパン</t>
    </rPh>
    <rPh sb="6" eb="8">
      <t>カンリ</t>
    </rPh>
    <rPh sb="8" eb="9">
      <t>ヒ</t>
    </rPh>
    <rPh sb="9" eb="10">
      <t>リツ</t>
    </rPh>
    <phoneticPr fontId="5"/>
  </si>
  <si>
    <t>相当額</t>
    <rPh sb="0" eb="2">
      <t>ソウトウ</t>
    </rPh>
    <rPh sb="2" eb="3">
      <t>ガク</t>
    </rPh>
    <phoneticPr fontId="5"/>
  </si>
  <si>
    <t>共通費</t>
    <rPh sb="0" eb="2">
      <t>キョウツウ</t>
    </rPh>
    <rPh sb="2" eb="3">
      <t>ヒ</t>
    </rPh>
    <phoneticPr fontId="5"/>
  </si>
  <si>
    <t>式</t>
    <rPh sb="0" eb="1">
      <t>シキ</t>
    </rPh>
    <phoneticPr fontId="5"/>
  </si>
  <si>
    <t>（千円）</t>
    <rPh sb="1" eb="2">
      <t>セン</t>
    </rPh>
    <rPh sb="2" eb="3">
      <t>エン</t>
    </rPh>
    <phoneticPr fontId="5"/>
  </si>
  <si>
    <t>建築工事</t>
    <rPh sb="0" eb="2">
      <t>ケンチク</t>
    </rPh>
    <rPh sb="2" eb="4">
      <t>コウジ</t>
    </rPh>
    <phoneticPr fontId="5"/>
  </si>
  <si>
    <t>×</t>
    <phoneticPr fontId="5"/>
  </si>
  <si>
    <t>　　　建 築 工 事</t>
    <rPh sb="3" eb="4">
      <t>ケン</t>
    </rPh>
    <rPh sb="5" eb="6">
      <t>チク</t>
    </rPh>
    <rPh sb="7" eb="8">
      <t>コウ</t>
    </rPh>
    <rPh sb="9" eb="10">
      <t>コト</t>
    </rPh>
    <phoneticPr fontId="5"/>
  </si>
  <si>
    <t>建</t>
    <rPh sb="0" eb="1">
      <t>ケン</t>
    </rPh>
    <phoneticPr fontId="5"/>
  </si>
  <si>
    <t>直接工事費＝</t>
    <rPh sb="0" eb="2">
      <t>チョクセツ</t>
    </rPh>
    <rPh sb="2" eb="5">
      <t>コウジヒ</t>
    </rPh>
    <phoneticPr fontId="5"/>
  </si>
  <si>
    <t>一般工事費＝</t>
    <rPh sb="0" eb="2">
      <t>イッパン</t>
    </rPh>
    <rPh sb="2" eb="4">
      <t>コウジ</t>
    </rPh>
    <rPh sb="4" eb="5">
      <t>ヒ</t>
    </rPh>
    <phoneticPr fontId="5"/>
  </si>
  <si>
    <t>専門工事費＝</t>
    <rPh sb="0" eb="2">
      <t>センモン</t>
    </rPh>
    <rPh sb="2" eb="5">
      <t>コウジヒ</t>
    </rPh>
    <phoneticPr fontId="5"/>
  </si>
  <si>
    <t>共通仮設費率＝</t>
    <rPh sb="0" eb="2">
      <t>キョウツウ</t>
    </rPh>
    <rPh sb="2" eb="4">
      <t>カセツ</t>
    </rPh>
    <rPh sb="4" eb="5">
      <t>ヒ</t>
    </rPh>
    <rPh sb="5" eb="6">
      <t>リツ</t>
    </rPh>
    <phoneticPr fontId="5"/>
  </si>
  <si>
    <t>%</t>
    <phoneticPr fontId="5"/>
  </si>
  <si>
    <t>築</t>
    <rPh sb="0" eb="1">
      <t>チク</t>
    </rPh>
    <phoneticPr fontId="5"/>
  </si>
  <si>
    <t>① 一般工事＝</t>
    <rPh sb="2" eb="4">
      <t>イッパン</t>
    </rPh>
    <rPh sb="4" eb="6">
      <t>コウジ</t>
    </rPh>
    <phoneticPr fontId="5"/>
  </si>
  <si>
    <t>＝</t>
    <phoneticPr fontId="5"/>
  </si>
  <si>
    <t>≒</t>
    <phoneticPr fontId="5"/>
  </si>
  <si>
    <t>（円）</t>
    <rPh sb="1" eb="2">
      <t>エン</t>
    </rPh>
    <phoneticPr fontId="5"/>
  </si>
  <si>
    <t>小　計</t>
    <rPh sb="0" eb="1">
      <t>ショウ</t>
    </rPh>
    <rPh sb="2" eb="3">
      <t>ケイ</t>
    </rPh>
    <phoneticPr fontId="5"/>
  </si>
  <si>
    <t>② 専門工事＝</t>
    <rPh sb="2" eb="4">
      <t>センモン</t>
    </rPh>
    <rPh sb="4" eb="6">
      <t>コウジ</t>
    </rPh>
    <phoneticPr fontId="5"/>
  </si>
  <si>
    <t>共通仮設費率の算出</t>
    <rPh sb="0" eb="2">
      <t>キョウツウ</t>
    </rPh>
    <rPh sb="2" eb="4">
      <t>カセツ</t>
    </rPh>
    <rPh sb="4" eb="5">
      <t>ヒ</t>
    </rPh>
    <rPh sb="5" eb="6">
      <t>リツ</t>
    </rPh>
    <rPh sb="7" eb="9">
      <t>サンシュツ</t>
    </rPh>
    <phoneticPr fontId="5"/>
  </si>
  <si>
    <t>Ｐ＝</t>
    <phoneticPr fontId="5"/>
  </si>
  <si>
    <t>直接工事費</t>
    <rPh sb="0" eb="2">
      <t>チョクセツ</t>
    </rPh>
    <rPh sb="2" eb="5">
      <t>コウジヒ</t>
    </rPh>
    <phoneticPr fontId="5"/>
  </si>
  <si>
    <t>千円</t>
    <rPh sb="0" eb="2">
      <t>センエン</t>
    </rPh>
    <phoneticPr fontId="5"/>
  </si>
  <si>
    <t>Ｋｒ＝</t>
    <phoneticPr fontId="5"/>
  </si>
  <si>
    <t>Ｔ＝</t>
    <phoneticPr fontId="5"/>
  </si>
  <si>
    <t>工　　　期</t>
    <rPh sb="0" eb="1">
      <t>コウ</t>
    </rPh>
    <rPh sb="4" eb="5">
      <t>キ</t>
    </rPh>
    <phoneticPr fontId="5"/>
  </si>
  <si>
    <t>か月</t>
    <rPh sb="1" eb="2">
      <t>ゲツ</t>
    </rPh>
    <phoneticPr fontId="5"/>
  </si>
  <si>
    <t>計</t>
    <rPh sb="0" eb="1">
      <t>ケイ</t>
    </rPh>
    <phoneticPr fontId="5"/>
  </si>
  <si>
    <t>共 通 費 算 定 書 （現場管理費）</t>
    <rPh sb="0" eb="1">
      <t>トモ</t>
    </rPh>
    <rPh sb="2" eb="3">
      <t>ツウ</t>
    </rPh>
    <rPh sb="4" eb="5">
      <t>ヒ</t>
    </rPh>
    <rPh sb="6" eb="7">
      <t>サン</t>
    </rPh>
    <rPh sb="8" eb="9">
      <t>サダム</t>
    </rPh>
    <rPh sb="10" eb="11">
      <t>ショ</t>
    </rPh>
    <rPh sb="13" eb="15">
      <t>ゲンバ</t>
    </rPh>
    <rPh sb="15" eb="17">
      <t>カンリ</t>
    </rPh>
    <rPh sb="17" eb="18">
      <t>ヒ</t>
    </rPh>
    <phoneticPr fontId="6"/>
  </si>
  <si>
    <t>現場管理費</t>
    <rPh sb="0" eb="2">
      <t>ゲンバ</t>
    </rPh>
    <rPh sb="2" eb="5">
      <t>カンリヒ</t>
    </rPh>
    <phoneticPr fontId="5"/>
  </si>
  <si>
    <t>純工事費＝</t>
    <rPh sb="0" eb="1">
      <t>ジュン</t>
    </rPh>
    <rPh sb="1" eb="4">
      <t>コウジヒ</t>
    </rPh>
    <phoneticPr fontId="5"/>
  </si>
  <si>
    <t>現場管理費率＝</t>
    <rPh sb="0" eb="2">
      <t>ゲンバ</t>
    </rPh>
    <rPh sb="2" eb="4">
      <t>カンリ</t>
    </rPh>
    <rPh sb="4" eb="5">
      <t>ヒ</t>
    </rPh>
    <rPh sb="5" eb="6">
      <t>リツ</t>
    </rPh>
    <phoneticPr fontId="5"/>
  </si>
  <si>
    <t>現場管理費率の算出</t>
    <rPh sb="0" eb="2">
      <t>ゲンバ</t>
    </rPh>
    <rPh sb="2" eb="4">
      <t>カンリ</t>
    </rPh>
    <rPh sb="4" eb="5">
      <t>ヒ</t>
    </rPh>
    <rPh sb="5" eb="6">
      <t>リツ</t>
    </rPh>
    <rPh sb="7" eb="9">
      <t>サンシュツ</t>
    </rPh>
    <phoneticPr fontId="5"/>
  </si>
  <si>
    <t>Ｎｐ＝</t>
    <phoneticPr fontId="5"/>
  </si>
  <si>
    <t>Ｊo＝</t>
    <phoneticPr fontId="5"/>
  </si>
  <si>
    <t>工　　期</t>
    <rPh sb="0" eb="1">
      <t>コウ</t>
    </rPh>
    <rPh sb="3" eb="4">
      <t>キ</t>
    </rPh>
    <phoneticPr fontId="5"/>
  </si>
  <si>
    <t>共 通 費 算 定 書 （一般管理費）</t>
    <rPh sb="0" eb="1">
      <t>トモ</t>
    </rPh>
    <rPh sb="2" eb="3">
      <t>ツウ</t>
    </rPh>
    <rPh sb="4" eb="5">
      <t>ヒ</t>
    </rPh>
    <rPh sb="6" eb="7">
      <t>サン</t>
    </rPh>
    <rPh sb="8" eb="9">
      <t>サダム</t>
    </rPh>
    <rPh sb="10" eb="11">
      <t>ショ</t>
    </rPh>
    <rPh sb="13" eb="15">
      <t>イッパン</t>
    </rPh>
    <rPh sb="15" eb="17">
      <t>カンリ</t>
    </rPh>
    <rPh sb="17" eb="18">
      <t>ヒ</t>
    </rPh>
    <phoneticPr fontId="6"/>
  </si>
  <si>
    <t>一般管理費</t>
    <rPh sb="0" eb="2">
      <t>イッパン</t>
    </rPh>
    <rPh sb="2" eb="5">
      <t>カンリヒ</t>
    </rPh>
    <phoneticPr fontId="5"/>
  </si>
  <si>
    <t>工事原価＝</t>
    <rPh sb="0" eb="2">
      <t>コウジ</t>
    </rPh>
    <rPh sb="2" eb="4">
      <t>ゲンカ</t>
    </rPh>
    <phoneticPr fontId="5"/>
  </si>
  <si>
    <t>一般管理費率＝</t>
    <rPh sb="0" eb="2">
      <t>イッパン</t>
    </rPh>
    <rPh sb="2" eb="4">
      <t>カンリ</t>
    </rPh>
    <rPh sb="4" eb="5">
      <t>ヒ</t>
    </rPh>
    <rPh sb="5" eb="6">
      <t>リツ</t>
    </rPh>
    <phoneticPr fontId="5"/>
  </si>
  <si>
    <t>一般管理費率の算出</t>
    <rPh sb="0" eb="2">
      <t>イッパン</t>
    </rPh>
    <rPh sb="2" eb="4">
      <t>カンリ</t>
    </rPh>
    <rPh sb="4" eb="5">
      <t>ヒ</t>
    </rPh>
    <rPh sb="5" eb="6">
      <t>リツ</t>
    </rPh>
    <rPh sb="7" eb="9">
      <t>サンシュツ</t>
    </rPh>
    <phoneticPr fontId="5"/>
  </si>
  <si>
    <t>Ｃｐ＝</t>
    <phoneticPr fontId="5"/>
  </si>
  <si>
    <t>Ｇp＝</t>
    <phoneticPr fontId="5"/>
  </si>
  <si>
    <t>イ</t>
    <phoneticPr fontId="5"/>
  </si>
  <si>
    <t xml:space="preserve">  管　   理　    棟</t>
    <rPh sb="2" eb="3">
      <t>カン</t>
    </rPh>
    <rPh sb="7" eb="8">
      <t>リ</t>
    </rPh>
    <rPh sb="13" eb="14">
      <t>トウ</t>
    </rPh>
    <phoneticPr fontId="5"/>
  </si>
  <si>
    <t>ロ</t>
    <phoneticPr fontId="5"/>
  </si>
  <si>
    <t xml:space="preserve">  飼 育 繁 殖 Ａ 棟</t>
    <rPh sb="2" eb="3">
      <t>シ</t>
    </rPh>
    <rPh sb="4" eb="5">
      <t>イク</t>
    </rPh>
    <rPh sb="6" eb="7">
      <t>シゲル</t>
    </rPh>
    <rPh sb="8" eb="9">
      <t>ショク</t>
    </rPh>
    <rPh sb="12" eb="13">
      <t>トウ</t>
    </rPh>
    <phoneticPr fontId="5"/>
  </si>
  <si>
    <t>ハ</t>
    <phoneticPr fontId="5"/>
  </si>
  <si>
    <t xml:space="preserve">  飼 育 繁 殖 Ｂ 棟</t>
    <rPh sb="2" eb="3">
      <t>シ</t>
    </rPh>
    <rPh sb="4" eb="5">
      <t>イク</t>
    </rPh>
    <rPh sb="6" eb="7">
      <t>シゲル</t>
    </rPh>
    <rPh sb="8" eb="9">
      <t>ショク</t>
    </rPh>
    <rPh sb="12" eb="13">
      <t>トウ</t>
    </rPh>
    <phoneticPr fontId="5"/>
  </si>
  <si>
    <t>合　　　　　　　　計</t>
  </si>
  <si>
    <t>内　　　訳　　　書</t>
    <phoneticPr fontId="6"/>
  </si>
  <si>
    <t>名　　　　　称</t>
  </si>
  <si>
    <t>規　　　　　格</t>
  </si>
  <si>
    <t>数   量</t>
  </si>
  <si>
    <t>単位</t>
  </si>
  <si>
    <t>単　 価</t>
  </si>
  <si>
    <t>金　　 額</t>
  </si>
  <si>
    <t>備　　　　考</t>
    <phoneticPr fontId="6"/>
  </si>
  <si>
    <t xml:space="preserve"> 管　理　棟</t>
    <rPh sb="1" eb="2">
      <t>カン</t>
    </rPh>
    <rPh sb="3" eb="4">
      <t>リ</t>
    </rPh>
    <rPh sb="5" eb="6">
      <t>トウ</t>
    </rPh>
    <phoneticPr fontId="5"/>
  </si>
  <si>
    <t xml:space="preserve"> 飼育繁殖Ａ棟</t>
    <rPh sb="1" eb="3">
      <t>シイク</t>
    </rPh>
    <rPh sb="3" eb="5">
      <t>ハンショク</t>
    </rPh>
    <rPh sb="6" eb="7">
      <t>トウ</t>
    </rPh>
    <phoneticPr fontId="5"/>
  </si>
  <si>
    <t>二</t>
    <rPh sb="0" eb="1">
      <t>ニ</t>
    </rPh>
    <phoneticPr fontId="5"/>
  </si>
  <si>
    <t xml:space="preserve"> 飼育繁殖Ｂ棟</t>
    <rPh sb="1" eb="3">
      <t>シイク</t>
    </rPh>
    <rPh sb="3" eb="5">
      <t>ハンショク</t>
    </rPh>
    <rPh sb="6" eb="7">
      <t>トウ</t>
    </rPh>
    <phoneticPr fontId="5"/>
  </si>
  <si>
    <t>　直   接   仮  設  工  事</t>
    <rPh sb="1" eb="2">
      <t>チョク</t>
    </rPh>
    <rPh sb="5" eb="6">
      <t>セツ</t>
    </rPh>
    <rPh sb="9" eb="10">
      <t>カリ</t>
    </rPh>
    <phoneticPr fontId="5"/>
  </si>
  <si>
    <t>　養　　　　　　 　　生</t>
    <rPh sb="1" eb="2">
      <t>マモル</t>
    </rPh>
    <rPh sb="11" eb="12">
      <t>セイ</t>
    </rPh>
    <phoneticPr fontId="5"/>
  </si>
  <si>
    <t xml:space="preserve"> 小規模</t>
    <rPh sb="1" eb="4">
      <t>ショウキボ</t>
    </rPh>
    <phoneticPr fontId="5"/>
  </si>
  <si>
    <t>㎡</t>
    <phoneticPr fontId="5"/>
  </si>
  <si>
    <t>代価表</t>
    <rPh sb="0" eb="2">
      <t>ダイカ</t>
    </rPh>
    <rPh sb="2" eb="3">
      <t>ヒョウ</t>
    </rPh>
    <phoneticPr fontId="5"/>
  </si>
  <si>
    <t xml:space="preserve"> 第1－1号表</t>
    <phoneticPr fontId="5"/>
  </si>
  <si>
    <t>　整理 清掃 後 片 付 け</t>
    <rPh sb="1" eb="3">
      <t>セイリ</t>
    </rPh>
    <rPh sb="4" eb="6">
      <t>セイソウ</t>
    </rPh>
    <rPh sb="7" eb="8">
      <t>アト</t>
    </rPh>
    <rPh sb="9" eb="10">
      <t>カタ</t>
    </rPh>
    <rPh sb="11" eb="12">
      <t>ツキ</t>
    </rPh>
    <phoneticPr fontId="5"/>
  </si>
  <si>
    <t xml:space="preserve">〃  </t>
    <phoneticPr fontId="5"/>
  </si>
  <si>
    <t xml:space="preserve"> 第1－2号表</t>
    <phoneticPr fontId="5"/>
  </si>
  <si>
    <t>　安 全 手 す り含む</t>
    <rPh sb="1" eb="2">
      <t>アン</t>
    </rPh>
    <rPh sb="3" eb="4">
      <t>ゼン</t>
    </rPh>
    <rPh sb="5" eb="6">
      <t>テ</t>
    </rPh>
    <rPh sb="10" eb="11">
      <t>フク</t>
    </rPh>
    <phoneticPr fontId="5"/>
  </si>
  <si>
    <t>　単  管  一 本  足  場</t>
    <rPh sb="1" eb="2">
      <t>タン</t>
    </rPh>
    <rPh sb="4" eb="5">
      <t>カン</t>
    </rPh>
    <rPh sb="7" eb="8">
      <t>イチ</t>
    </rPh>
    <rPh sb="9" eb="10">
      <t>ホン</t>
    </rPh>
    <rPh sb="12" eb="13">
      <t>アシ</t>
    </rPh>
    <rPh sb="15" eb="16">
      <t>バ</t>
    </rPh>
    <phoneticPr fontId="5"/>
  </si>
  <si>
    <t>　掛払い手間　　10ｍ未満</t>
    <rPh sb="1" eb="2">
      <t>カケ</t>
    </rPh>
    <rPh sb="2" eb="3">
      <t>ハラ</t>
    </rPh>
    <rPh sb="4" eb="6">
      <t>テマ</t>
    </rPh>
    <rPh sb="11" eb="13">
      <t>ミマン</t>
    </rPh>
    <phoneticPr fontId="5"/>
  </si>
  <si>
    <t>〃</t>
    <phoneticPr fontId="5"/>
  </si>
  <si>
    <t xml:space="preserve"> 第1－3号表</t>
    <phoneticPr fontId="5"/>
  </si>
  <si>
    <t>20日</t>
    <rPh sb="2" eb="3">
      <t>ニチ</t>
    </rPh>
    <phoneticPr fontId="5"/>
  </si>
  <si>
    <t xml:space="preserve">         〃 </t>
    <phoneticPr fontId="5"/>
  </si>
  <si>
    <t>　供用1日賃料 修理費含む　10ｍ未満</t>
    <rPh sb="1" eb="3">
      <t>キョウヨウ</t>
    </rPh>
    <rPh sb="4" eb="5">
      <t>ニチ</t>
    </rPh>
    <rPh sb="5" eb="7">
      <t>チンリョウ</t>
    </rPh>
    <rPh sb="8" eb="10">
      <t>シュウリ</t>
    </rPh>
    <rPh sb="10" eb="11">
      <t>ヒ</t>
    </rPh>
    <rPh sb="11" eb="12">
      <t>フク</t>
    </rPh>
    <rPh sb="17" eb="19">
      <t>ミマン</t>
    </rPh>
    <phoneticPr fontId="5"/>
  </si>
  <si>
    <t xml:space="preserve"> 第1－4号表</t>
    <phoneticPr fontId="5"/>
  </si>
  <si>
    <t>　基本料　  　修理費含む　10ｍ未満</t>
    <rPh sb="1" eb="3">
      <t>キホン</t>
    </rPh>
    <rPh sb="8" eb="10">
      <t>シュウリ</t>
    </rPh>
    <rPh sb="10" eb="11">
      <t>ヒ</t>
    </rPh>
    <rPh sb="11" eb="12">
      <t>フク</t>
    </rPh>
    <rPh sb="17" eb="19">
      <t>ミマン</t>
    </rPh>
    <phoneticPr fontId="5"/>
  </si>
  <si>
    <t xml:space="preserve"> 第1－5号表</t>
    <phoneticPr fontId="5"/>
  </si>
  <si>
    <t>　単管本足場用</t>
    <rPh sb="1" eb="2">
      <t>タン</t>
    </rPh>
    <rPh sb="2" eb="3">
      <t>カン</t>
    </rPh>
    <rPh sb="3" eb="4">
      <t>ホン</t>
    </rPh>
    <rPh sb="4" eb="6">
      <t>アシバ</t>
    </rPh>
    <rPh sb="6" eb="7">
      <t>ヨウ</t>
    </rPh>
    <phoneticPr fontId="5"/>
  </si>
  <si>
    <t>　登　  り 　 桟 　 橋</t>
    <rPh sb="1" eb="2">
      <t>ノボ</t>
    </rPh>
    <rPh sb="9" eb="10">
      <t>サン</t>
    </rPh>
    <rPh sb="13" eb="14">
      <t>ハシ</t>
    </rPh>
    <phoneticPr fontId="5"/>
  </si>
  <si>
    <t>　掛払い手間　　</t>
    <rPh sb="1" eb="2">
      <t>カケ</t>
    </rPh>
    <rPh sb="2" eb="3">
      <t>ハラ</t>
    </rPh>
    <rPh sb="4" eb="6">
      <t>テマ</t>
    </rPh>
    <phoneticPr fontId="5"/>
  </si>
  <si>
    <t>ｍ</t>
    <phoneticPr fontId="5"/>
  </si>
  <si>
    <t xml:space="preserve"> 第1－6号表</t>
    <phoneticPr fontId="5"/>
  </si>
  <si>
    <t xml:space="preserve"> 第1－7号表</t>
    <phoneticPr fontId="5"/>
  </si>
  <si>
    <t xml:space="preserve"> 第1－8号表</t>
    <phoneticPr fontId="5"/>
  </si>
  <si>
    <t>　基本料　　修理費含む　10ｍ未満</t>
    <rPh sb="1" eb="3">
      <t>キホン</t>
    </rPh>
    <rPh sb="6" eb="8">
      <t>シュウリ</t>
    </rPh>
    <rPh sb="8" eb="9">
      <t>ヒ</t>
    </rPh>
    <rPh sb="9" eb="10">
      <t>フク</t>
    </rPh>
    <rPh sb="15" eb="17">
      <t>ミマン</t>
    </rPh>
    <phoneticPr fontId="5"/>
  </si>
  <si>
    <t>　ブルーシート</t>
    <phoneticPr fontId="5"/>
  </si>
  <si>
    <t>　覆　 い 　シ　 ー   ト</t>
    <rPh sb="1" eb="2">
      <t>オオ</t>
    </rPh>
    <phoneticPr fontId="5"/>
  </si>
  <si>
    <t>　掛払い手間　</t>
    <rPh sb="1" eb="2">
      <t>カケ</t>
    </rPh>
    <rPh sb="2" eb="3">
      <t>ハラ</t>
    </rPh>
    <rPh sb="4" eb="6">
      <t>テマ</t>
    </rPh>
    <phoneticPr fontId="5"/>
  </si>
  <si>
    <t xml:space="preserve"> 第1－12号表</t>
    <phoneticPr fontId="5"/>
  </si>
  <si>
    <t>　基本料　　 　修理費含む　4ｍ未満</t>
    <rPh sb="1" eb="3">
      <t>キホン</t>
    </rPh>
    <rPh sb="8" eb="10">
      <t>シュウリ</t>
    </rPh>
    <rPh sb="10" eb="11">
      <t>ヒ</t>
    </rPh>
    <rPh sb="11" eb="12">
      <t>フク</t>
    </rPh>
    <rPh sb="16" eb="18">
      <t>ミマン</t>
    </rPh>
    <phoneticPr fontId="5"/>
  </si>
  <si>
    <t>　基本料 　修理費含む　4ｍ未満</t>
    <rPh sb="1" eb="3">
      <t>キホン</t>
    </rPh>
    <rPh sb="6" eb="8">
      <t>シュウリ</t>
    </rPh>
    <rPh sb="8" eb="9">
      <t>ヒ</t>
    </rPh>
    <rPh sb="9" eb="10">
      <t>フク</t>
    </rPh>
    <rPh sb="14" eb="16">
      <t>ミマン</t>
    </rPh>
    <phoneticPr fontId="5"/>
  </si>
  <si>
    <t xml:space="preserve"> 第1－13号表</t>
    <phoneticPr fontId="5"/>
  </si>
  <si>
    <t xml:space="preserve">  仮   設   材   運   搬</t>
    <rPh sb="2" eb="3">
      <t>カリ</t>
    </rPh>
    <rPh sb="6" eb="7">
      <t>セツ</t>
    </rPh>
    <rPh sb="10" eb="11">
      <t>ザイ</t>
    </rPh>
    <rPh sb="14" eb="15">
      <t>ウン</t>
    </rPh>
    <rPh sb="18" eb="19">
      <t>ハン</t>
    </rPh>
    <phoneticPr fontId="5"/>
  </si>
  <si>
    <t xml:space="preserve"> （ 単管一本足場 ）</t>
    <rPh sb="3" eb="4">
      <t>タン</t>
    </rPh>
    <rPh sb="4" eb="5">
      <t>カン</t>
    </rPh>
    <rPh sb="5" eb="7">
      <t>イッポン</t>
    </rPh>
    <rPh sb="7" eb="8">
      <t>アシ</t>
    </rPh>
    <rPh sb="8" eb="9">
      <t>バ</t>
    </rPh>
    <phoneticPr fontId="5"/>
  </si>
  <si>
    <t xml:space="preserve"> 第1－14号表</t>
    <phoneticPr fontId="5"/>
  </si>
  <si>
    <t>　　　　〃</t>
  </si>
  <si>
    <t xml:space="preserve"> （ 登り桟橋 ）</t>
    <rPh sb="3" eb="4">
      <t>ノボ</t>
    </rPh>
    <rPh sb="5" eb="7">
      <t>サンバシ</t>
    </rPh>
    <phoneticPr fontId="5"/>
  </si>
  <si>
    <t xml:space="preserve"> 第1－15号表</t>
    <phoneticPr fontId="5"/>
  </si>
  <si>
    <t xml:space="preserve"> （覆いシート ）</t>
    <rPh sb="2" eb="3">
      <t>オオ</t>
    </rPh>
    <phoneticPr fontId="5"/>
  </si>
  <si>
    <t xml:space="preserve"> 第1－16号表</t>
    <phoneticPr fontId="5"/>
  </si>
  <si>
    <t>合　　　　　計</t>
  </si>
  <si>
    <t xml:space="preserve"> 2</t>
  </si>
  <si>
    <t>　防　水　工　事</t>
  </si>
  <si>
    <t>　高 　 圧 　  洗  　浄</t>
    <rPh sb="1" eb="2">
      <t>コウ</t>
    </rPh>
    <rPh sb="5" eb="6">
      <t>アツ</t>
    </rPh>
    <rPh sb="10" eb="11">
      <t>ススグ</t>
    </rPh>
    <rPh sb="14" eb="15">
      <t>キヨシ</t>
    </rPh>
    <phoneticPr fontId="5"/>
  </si>
  <si>
    <t>㎥</t>
    <phoneticPr fontId="5"/>
  </si>
  <si>
    <t>見積比較表</t>
    <rPh sb="0" eb="2">
      <t>ミツモリ</t>
    </rPh>
    <rPh sb="2" eb="4">
      <t>ヒカク</t>
    </rPh>
    <rPh sb="4" eb="5">
      <t>ヒョウ</t>
    </rPh>
    <phoneticPr fontId="5"/>
  </si>
  <si>
    <t>P-1</t>
    <phoneticPr fontId="5"/>
  </si>
  <si>
    <t xml:space="preserve">  遮熱 塗料 剥ぎ 取り</t>
    <rPh sb="2" eb="4">
      <t>シャネツ</t>
    </rPh>
    <rPh sb="5" eb="7">
      <t>トリョウ</t>
    </rPh>
    <rPh sb="8" eb="9">
      <t>ハ</t>
    </rPh>
    <rPh sb="11" eb="12">
      <t>ト</t>
    </rPh>
    <phoneticPr fontId="5"/>
  </si>
  <si>
    <t>厚さ３㎜</t>
    <rPh sb="0" eb="1">
      <t>アツ</t>
    </rPh>
    <phoneticPr fontId="5"/>
  </si>
  <si>
    <t>　ウレタン塗膜防水(平面）</t>
    <rPh sb="5" eb="7">
      <t>トマク</t>
    </rPh>
    <rPh sb="7" eb="9">
      <t>ボウスイ</t>
    </rPh>
    <rPh sb="10" eb="12">
      <t>ヘイメン</t>
    </rPh>
    <phoneticPr fontId="5"/>
  </si>
  <si>
    <t>ウレタン塗膜防水</t>
    <rPh sb="3" eb="5">
      <t>トマク</t>
    </rPh>
    <rPh sb="5" eb="7">
      <t>ボウスイ</t>
    </rPh>
    <phoneticPr fontId="5"/>
  </si>
  <si>
    <t>〃</t>
  </si>
  <si>
    <t>厚さ３㎜（立上面）</t>
    <rPh sb="0" eb="1">
      <t>アツ</t>
    </rPh>
    <rPh sb="5" eb="6">
      <t>タ</t>
    </rPh>
    <rPh sb="6" eb="7">
      <t>アガ</t>
    </rPh>
    <rPh sb="7" eb="8">
      <t>メン</t>
    </rPh>
    <phoneticPr fontId="5"/>
  </si>
  <si>
    <t>　　　〃　　　 （立上面）</t>
    <rPh sb="9" eb="10">
      <t>タ</t>
    </rPh>
    <rPh sb="10" eb="11">
      <t>アガ</t>
    </rPh>
    <rPh sb="11" eb="12">
      <t>メン</t>
    </rPh>
    <phoneticPr fontId="5"/>
  </si>
  <si>
    <t>　〃</t>
    <phoneticPr fontId="5"/>
  </si>
  <si>
    <t>　ウレタン塗膜防水(勾配）</t>
    <rPh sb="5" eb="7">
      <t>トマク</t>
    </rPh>
    <rPh sb="7" eb="9">
      <t>ボウスイ</t>
    </rPh>
    <rPh sb="10" eb="12">
      <t>コウバイ</t>
    </rPh>
    <phoneticPr fontId="5"/>
  </si>
  <si>
    <t xml:space="preserve">  遮熱塗料仕上げ</t>
    <rPh sb="2" eb="4">
      <t>シャネツ</t>
    </rPh>
    <rPh sb="4" eb="6">
      <t>トリョウ</t>
    </rPh>
    <rPh sb="6" eb="8">
      <t>シア</t>
    </rPh>
    <phoneticPr fontId="5"/>
  </si>
  <si>
    <t xml:space="preserve"> イ）管　理　棟</t>
    <rPh sb="3" eb="4">
      <t>カン</t>
    </rPh>
    <rPh sb="5" eb="6">
      <t>リ</t>
    </rPh>
    <rPh sb="7" eb="8">
      <t>トウ</t>
    </rPh>
    <phoneticPr fontId="5"/>
  </si>
  <si>
    <t xml:space="preserve"> ロ）飼育繁殖Ａ棟</t>
    <rPh sb="3" eb="5">
      <t>シイク</t>
    </rPh>
    <rPh sb="5" eb="7">
      <t>ハンショク</t>
    </rPh>
    <rPh sb="8" eb="9">
      <t>トウ</t>
    </rPh>
    <phoneticPr fontId="5"/>
  </si>
  <si>
    <t xml:space="preserve"> ハ）飼育繁殖Ｂ棟</t>
    <rPh sb="3" eb="5">
      <t>シイク</t>
    </rPh>
    <rPh sb="5" eb="7">
      <t>ハンショク</t>
    </rPh>
    <rPh sb="8" eb="9">
      <t>トウ</t>
    </rPh>
    <phoneticPr fontId="5"/>
  </si>
  <si>
    <t xml:space="preserve"> 第 1－1 号 表</t>
    <phoneticPr fontId="5"/>
  </si>
  <si>
    <t>代　　　価　　　表</t>
    <phoneticPr fontId="6"/>
  </si>
  <si>
    <t xml:space="preserve"> 第 1-ａ 号 表</t>
    <phoneticPr fontId="5"/>
  </si>
  <si>
    <t>　養　　生（屋上防水改修）</t>
    <rPh sb="1" eb="2">
      <t>マモル</t>
    </rPh>
    <rPh sb="4" eb="5">
      <t>セイ</t>
    </rPh>
    <rPh sb="6" eb="8">
      <t>オクジョウ</t>
    </rPh>
    <rPh sb="8" eb="10">
      <t>ボウスイ</t>
    </rPh>
    <rPh sb="10" eb="12">
      <t>カイシュウ</t>
    </rPh>
    <phoneticPr fontId="5"/>
  </si>
  <si>
    <t>　1㎡当り</t>
    <phoneticPr fontId="5"/>
  </si>
  <si>
    <t>仮設材運搬</t>
    <rPh sb="0" eb="2">
      <t>カセツ</t>
    </rPh>
    <rPh sb="2" eb="3">
      <t>ザイ</t>
    </rPh>
    <rPh sb="3" eb="5">
      <t>ウンパン</t>
    </rPh>
    <phoneticPr fontId="5"/>
  </si>
  <si>
    <t>　　1　日当り</t>
    <rPh sb="4" eb="5">
      <t>ニチ</t>
    </rPh>
    <rPh sb="5" eb="6">
      <t>アタ</t>
    </rPh>
    <phoneticPr fontId="5"/>
  </si>
  <si>
    <t>数   量</t>
    <phoneticPr fontId="6"/>
  </si>
  <si>
    <t>　養　　　生</t>
    <rPh sb="1" eb="2">
      <t>マモル</t>
    </rPh>
    <rPh sb="5" eb="6">
      <t>セイ</t>
    </rPh>
    <phoneticPr fontId="5"/>
  </si>
  <si>
    <t>　延べ面積　1　㎡当り</t>
    <rPh sb="1" eb="2">
      <t>ノ</t>
    </rPh>
    <rPh sb="3" eb="5">
      <t>メンセキ</t>
    </rPh>
    <rPh sb="9" eb="10">
      <t>アタ</t>
    </rPh>
    <phoneticPr fontId="5"/>
  </si>
  <si>
    <t>　トラック運転</t>
    <rPh sb="5" eb="7">
      <t>ウンテン</t>
    </rPh>
    <phoneticPr fontId="5"/>
  </si>
  <si>
    <t>　４ｔ　積</t>
    <rPh sb="4" eb="5">
      <t>ツミ</t>
    </rPh>
    <phoneticPr fontId="5"/>
  </si>
  <si>
    <t>　普　 通　 作　業　員</t>
    <rPh sb="1" eb="2">
      <t>ススム</t>
    </rPh>
    <rPh sb="4" eb="5">
      <t>ツウ</t>
    </rPh>
    <rPh sb="7" eb="8">
      <t>サク</t>
    </rPh>
    <rPh sb="9" eb="10">
      <t>ギョウ</t>
    </rPh>
    <rPh sb="11" eb="12">
      <t>イン</t>
    </rPh>
    <phoneticPr fontId="5"/>
  </si>
  <si>
    <t>人</t>
    <rPh sb="0" eb="1">
      <t>ニン</t>
    </rPh>
    <phoneticPr fontId="5"/>
  </si>
  <si>
    <t>　一　般　運　転　手</t>
    <rPh sb="1" eb="2">
      <t>イチ</t>
    </rPh>
    <rPh sb="3" eb="4">
      <t>ハン</t>
    </rPh>
    <rPh sb="5" eb="6">
      <t>ウン</t>
    </rPh>
    <rPh sb="7" eb="8">
      <t>テン</t>
    </rPh>
    <rPh sb="9" eb="10">
      <t>テ</t>
    </rPh>
    <phoneticPr fontId="5"/>
  </si>
  <si>
    <t>*</t>
    <phoneticPr fontId="5"/>
  </si>
  <si>
    <t>　燃　　　　　　　料</t>
    <rPh sb="1" eb="2">
      <t>ネン</t>
    </rPh>
    <rPh sb="9" eb="10">
      <t>リョウ</t>
    </rPh>
    <phoneticPr fontId="5"/>
  </si>
  <si>
    <t>　軽　　油</t>
    <rPh sb="1" eb="2">
      <t>ケイ</t>
    </rPh>
    <rPh sb="4" eb="5">
      <t>アブラ</t>
    </rPh>
    <phoneticPr fontId="5"/>
  </si>
  <si>
    <t>ℓ</t>
    <phoneticPr fontId="5"/>
  </si>
  <si>
    <t>　機　 械　  損　 料</t>
    <rPh sb="1" eb="2">
      <t>キ</t>
    </rPh>
    <rPh sb="4" eb="5">
      <t>カイ</t>
    </rPh>
    <rPh sb="8" eb="9">
      <t>ソン</t>
    </rPh>
    <rPh sb="11" eb="12">
      <t>リョウ</t>
    </rPh>
    <phoneticPr fontId="5"/>
  </si>
  <si>
    <t>供用日</t>
    <rPh sb="0" eb="1">
      <t>キョウ</t>
    </rPh>
    <rPh sb="1" eb="2">
      <t>ヨウ</t>
    </rPh>
    <rPh sb="2" eb="3">
      <t>ヒ</t>
    </rPh>
    <phoneticPr fontId="5"/>
  </si>
  <si>
    <t>≒</t>
  </si>
  <si>
    <t>1㎡当り</t>
    <phoneticPr fontId="5"/>
  </si>
  <si>
    <t>１日当り</t>
    <rPh sb="1" eb="2">
      <t>ニチ</t>
    </rPh>
    <phoneticPr fontId="5"/>
  </si>
  <si>
    <t xml:space="preserve"> 第 1－2 号 表</t>
    <phoneticPr fontId="5"/>
  </si>
  <si>
    <t xml:space="preserve"> 第 1-14 号 表</t>
    <phoneticPr fontId="5"/>
  </si>
  <si>
    <t>　整理清掃後片付け（屋上防水改修）</t>
    <rPh sb="1" eb="3">
      <t>セイリ</t>
    </rPh>
    <rPh sb="3" eb="5">
      <t>セイソウ</t>
    </rPh>
    <rPh sb="5" eb="6">
      <t>アト</t>
    </rPh>
    <rPh sb="6" eb="8">
      <t>カタヅ</t>
    </rPh>
    <rPh sb="10" eb="12">
      <t>オクジョウ</t>
    </rPh>
    <rPh sb="12" eb="14">
      <t>ボウスイ</t>
    </rPh>
    <rPh sb="14" eb="16">
      <t>カイシュウ</t>
    </rPh>
    <phoneticPr fontId="5"/>
  </si>
  <si>
    <t>　100　㎡当り往復</t>
    <rPh sb="6" eb="7">
      <t>アタ</t>
    </rPh>
    <rPh sb="8" eb="10">
      <t>オウフク</t>
    </rPh>
    <phoneticPr fontId="5"/>
  </si>
  <si>
    <t>　1本足場</t>
    <rPh sb="2" eb="3">
      <t>ホン</t>
    </rPh>
    <rPh sb="3" eb="5">
      <t>アシバ</t>
    </rPh>
    <phoneticPr fontId="5"/>
  </si>
  <si>
    <t>　整理清掃後片付け</t>
    <rPh sb="1" eb="3">
      <t>セイリ</t>
    </rPh>
    <rPh sb="3" eb="5">
      <t>セイソウ</t>
    </rPh>
    <rPh sb="5" eb="6">
      <t>アト</t>
    </rPh>
    <rPh sb="6" eb="8">
      <t>カタヅ</t>
    </rPh>
    <phoneticPr fontId="5"/>
  </si>
  <si>
    <t>　単管足場</t>
    <rPh sb="1" eb="3">
      <t>タンカン</t>
    </rPh>
    <rPh sb="3" eb="5">
      <t>アシバ</t>
    </rPh>
    <phoneticPr fontId="5"/>
  </si>
  <si>
    <t>　軽　 作　業　員</t>
    <rPh sb="1" eb="2">
      <t>ケイ</t>
    </rPh>
    <rPh sb="4" eb="5">
      <t>サク</t>
    </rPh>
    <rPh sb="6" eb="7">
      <t>ギョウ</t>
    </rPh>
    <rPh sb="8" eb="9">
      <t>イン</t>
    </rPh>
    <phoneticPr fontId="5"/>
  </si>
  <si>
    <t>　ト　 ラ　 ッ 　ク</t>
    <phoneticPr fontId="5"/>
  </si>
  <si>
    <t>日</t>
    <rPh sb="0" eb="1">
      <t>ニチ</t>
    </rPh>
    <phoneticPr fontId="5"/>
  </si>
  <si>
    <t xml:space="preserve"> 第1－ａ号表</t>
    <phoneticPr fontId="5"/>
  </si>
  <si>
    <t>１㎡当り</t>
    <phoneticPr fontId="5"/>
  </si>
  <si>
    <t xml:space="preserve"> 第 1－3 号 表</t>
    <phoneticPr fontId="5"/>
  </si>
  <si>
    <t xml:space="preserve"> 第 1-15 号 表</t>
    <phoneticPr fontId="5"/>
  </si>
  <si>
    <t>　単管一本足場</t>
    <rPh sb="1" eb="3">
      <t>タンカン</t>
    </rPh>
    <rPh sb="3" eb="5">
      <t>イッポン</t>
    </rPh>
    <rPh sb="5" eb="7">
      <t>アシバ</t>
    </rPh>
    <phoneticPr fontId="5"/>
  </si>
  <si>
    <t>　掛面積　1　㎡当り</t>
    <rPh sb="1" eb="2">
      <t>カケ</t>
    </rPh>
    <rPh sb="2" eb="4">
      <t>メンセキ</t>
    </rPh>
    <rPh sb="8" eb="9">
      <t>アタ</t>
    </rPh>
    <phoneticPr fontId="5"/>
  </si>
  <si>
    <t>　100　ｍ当り往復</t>
    <rPh sb="6" eb="7">
      <t>アタ</t>
    </rPh>
    <rPh sb="8" eb="10">
      <t>オウフク</t>
    </rPh>
    <phoneticPr fontId="5"/>
  </si>
  <si>
    <t>　掛払い手間</t>
    <rPh sb="1" eb="2">
      <t>カケ</t>
    </rPh>
    <rPh sb="2" eb="3">
      <t>ハラ</t>
    </rPh>
    <rPh sb="4" eb="6">
      <t>テマ</t>
    </rPh>
    <phoneticPr fontId="5"/>
  </si>
  <si>
    <t>　足場高さ10ｍ未満</t>
    <rPh sb="1" eb="3">
      <t>アシバ</t>
    </rPh>
    <rPh sb="3" eb="4">
      <t>タカ</t>
    </rPh>
    <rPh sb="8" eb="10">
      <t>ミマン</t>
    </rPh>
    <phoneticPr fontId="5"/>
  </si>
  <si>
    <t>　登り桟橋</t>
    <rPh sb="1" eb="2">
      <t>ノボ</t>
    </rPh>
    <rPh sb="3" eb="5">
      <t>サンバシ</t>
    </rPh>
    <phoneticPr fontId="5"/>
  </si>
  <si>
    <t>　と　　び　　工</t>
    <rPh sb="7" eb="8">
      <t>コウ</t>
    </rPh>
    <phoneticPr fontId="5"/>
  </si>
  <si>
    <t xml:space="preserve"> 第 1－4 号 表</t>
    <phoneticPr fontId="5"/>
  </si>
  <si>
    <t xml:space="preserve"> 第 1-16 号 表</t>
    <phoneticPr fontId="5"/>
  </si>
  <si>
    <t>　供用１日賃料　修理費含む</t>
    <rPh sb="1" eb="3">
      <t>キョウヨウ</t>
    </rPh>
    <rPh sb="4" eb="5">
      <t>ニチ</t>
    </rPh>
    <rPh sb="5" eb="7">
      <t>チンリョウ</t>
    </rPh>
    <rPh sb="8" eb="10">
      <t>シュウリ</t>
    </rPh>
    <rPh sb="10" eb="11">
      <t>ヒ</t>
    </rPh>
    <rPh sb="11" eb="12">
      <t>フク</t>
    </rPh>
    <phoneticPr fontId="5"/>
  </si>
  <si>
    <t>　シート・ネット類</t>
    <rPh sb="8" eb="9">
      <t>ルイ</t>
    </rPh>
    <phoneticPr fontId="5"/>
  </si>
  <si>
    <t>　丸　パ　イ　プ</t>
    <rPh sb="1" eb="2">
      <t>マル</t>
    </rPh>
    <phoneticPr fontId="5"/>
  </si>
  <si>
    <t>-</t>
    <phoneticPr fontId="5"/>
  </si>
  <si>
    <t xml:space="preserve">  足　　場　　板</t>
    <rPh sb="2" eb="3">
      <t>アシ</t>
    </rPh>
    <rPh sb="5" eb="6">
      <t>バ</t>
    </rPh>
    <rPh sb="8" eb="9">
      <t>イタ</t>
    </rPh>
    <phoneticPr fontId="5"/>
  </si>
  <si>
    <t>枚</t>
    <rPh sb="0" eb="1">
      <t>マイ</t>
    </rPh>
    <phoneticPr fontId="5"/>
  </si>
  <si>
    <t>　ク　ラ　ン　プ</t>
    <phoneticPr fontId="5"/>
  </si>
  <si>
    <t>　自在直交親子</t>
    <rPh sb="1" eb="3">
      <t>ジザイ</t>
    </rPh>
    <rPh sb="3" eb="5">
      <t>チョッコウ</t>
    </rPh>
    <rPh sb="5" eb="7">
      <t>オヤコ</t>
    </rPh>
    <phoneticPr fontId="5"/>
  </si>
  <si>
    <t>個</t>
    <rPh sb="0" eb="1">
      <t>コ</t>
    </rPh>
    <phoneticPr fontId="5"/>
  </si>
  <si>
    <t>　ジ ョ イ ン ト</t>
    <phoneticPr fontId="5"/>
  </si>
  <si>
    <t xml:space="preserve">  固 定 ベ ー ス </t>
    <rPh sb="2" eb="3">
      <t>コ</t>
    </rPh>
    <rPh sb="4" eb="5">
      <t>サダム</t>
    </rPh>
    <phoneticPr fontId="5"/>
  </si>
  <si>
    <t>　壁　つ　な　ぎ</t>
    <rPh sb="1" eb="2">
      <t>カベ</t>
    </rPh>
    <phoneticPr fontId="5"/>
  </si>
  <si>
    <t>　修　　理　　費</t>
    <rPh sb="1" eb="2">
      <t>オサム</t>
    </rPh>
    <rPh sb="4" eb="5">
      <t>リ</t>
    </rPh>
    <rPh sb="7" eb="8">
      <t>ヒ</t>
    </rPh>
    <phoneticPr fontId="5"/>
  </si>
  <si>
    <t>　資材賃料５％</t>
    <rPh sb="1" eb="3">
      <t>シザイ</t>
    </rPh>
    <rPh sb="3" eb="5">
      <t>チンリョウ</t>
    </rPh>
    <phoneticPr fontId="5"/>
  </si>
  <si>
    <t xml:space="preserve"> 第 1－5 号 表</t>
    <phoneticPr fontId="5"/>
  </si>
  <si>
    <t>　基本料　修理費含む</t>
    <rPh sb="1" eb="4">
      <t>キホンリョウ</t>
    </rPh>
    <rPh sb="5" eb="7">
      <t>シュウリ</t>
    </rPh>
    <rPh sb="7" eb="8">
      <t>ヒ</t>
    </rPh>
    <rPh sb="8" eb="9">
      <t>フク</t>
    </rPh>
    <phoneticPr fontId="5"/>
  </si>
  <si>
    <t>１㎥当り</t>
    <phoneticPr fontId="5"/>
  </si>
  <si>
    <t xml:space="preserve"> 第 1－6 号 表</t>
    <phoneticPr fontId="5"/>
  </si>
  <si>
    <t>　掛長さ　1　ｍ当り</t>
    <rPh sb="1" eb="2">
      <t>カケ</t>
    </rPh>
    <rPh sb="2" eb="3">
      <t>ナガ</t>
    </rPh>
    <rPh sb="8" eb="9">
      <t>アタ</t>
    </rPh>
    <phoneticPr fontId="5"/>
  </si>
  <si>
    <t>　単管本足場用</t>
    <rPh sb="1" eb="3">
      <t>タンカン</t>
    </rPh>
    <rPh sb="3" eb="4">
      <t>ホン</t>
    </rPh>
    <rPh sb="4" eb="6">
      <t>アシバ</t>
    </rPh>
    <rPh sb="6" eb="7">
      <t>ヨウ</t>
    </rPh>
    <phoneticPr fontId="5"/>
  </si>
  <si>
    <t xml:space="preserve"> 第 1-7 号 表</t>
    <phoneticPr fontId="5"/>
  </si>
  <si>
    <t xml:space="preserve"> 第 1-8 号 表</t>
    <phoneticPr fontId="5"/>
  </si>
  <si>
    <t>　基本料　修理費含む</t>
    <rPh sb="1" eb="3">
      <t>キホン</t>
    </rPh>
    <rPh sb="3" eb="4">
      <t>リョウ</t>
    </rPh>
    <rPh sb="5" eb="7">
      <t>シュウリ</t>
    </rPh>
    <rPh sb="7" eb="8">
      <t>ヒ</t>
    </rPh>
    <rPh sb="8" eb="9">
      <t>フク</t>
    </rPh>
    <phoneticPr fontId="5"/>
  </si>
  <si>
    <t>　滑　り　止　め</t>
    <rPh sb="1" eb="2">
      <t>スベ</t>
    </rPh>
    <rPh sb="5" eb="6">
      <t>ト</t>
    </rPh>
    <phoneticPr fontId="5"/>
  </si>
  <si>
    <t>　桟　木　　　40％</t>
    <rPh sb="1" eb="2">
      <t>サン</t>
    </rPh>
    <rPh sb="3" eb="4">
      <t>キ</t>
    </rPh>
    <phoneticPr fontId="5"/>
  </si>
  <si>
    <t xml:space="preserve">  く　　　　　ぎ </t>
    <phoneticPr fontId="5"/>
  </si>
  <si>
    <t>㎏</t>
    <phoneticPr fontId="5"/>
  </si>
  <si>
    <t xml:space="preserve"> 第 1－12 号 表</t>
    <phoneticPr fontId="5"/>
  </si>
  <si>
    <t xml:space="preserve">  覆い シート 張り</t>
    <rPh sb="2" eb="3">
      <t>オオ</t>
    </rPh>
    <rPh sb="9" eb="10">
      <t>ハ</t>
    </rPh>
    <phoneticPr fontId="5"/>
  </si>
  <si>
    <t xml:space="preserve">  覆いシート張り</t>
    <rPh sb="2" eb="3">
      <t>オオ</t>
    </rPh>
    <rPh sb="7" eb="8">
      <t>ハ</t>
    </rPh>
    <phoneticPr fontId="5"/>
  </si>
  <si>
    <t>養生シート張りを準用</t>
    <rPh sb="0" eb="2">
      <t>ヨウジョウ</t>
    </rPh>
    <rPh sb="5" eb="6">
      <t>ハ</t>
    </rPh>
    <rPh sb="8" eb="10">
      <t>ジュンヨウ</t>
    </rPh>
    <phoneticPr fontId="5"/>
  </si>
  <si>
    <t xml:space="preserve"> 第 1-13 号 表</t>
    <phoneticPr fontId="5"/>
  </si>
  <si>
    <t>　養　生　シート</t>
    <rPh sb="1" eb="2">
      <t>マモル</t>
    </rPh>
    <rPh sb="3" eb="4">
      <t>セイ</t>
    </rPh>
    <phoneticPr fontId="5"/>
  </si>
  <si>
    <t>　3,600×5,400   40%</t>
    <phoneticPr fontId="5"/>
  </si>
  <si>
    <t>単　 価　 見　 積　 比　 較　 表</t>
    <phoneticPr fontId="6"/>
  </si>
  <si>
    <t>№　1</t>
  </si>
  <si>
    <t>会社名又は商号</t>
    <phoneticPr fontId="6"/>
  </si>
  <si>
    <t>各項目ごと</t>
  </si>
  <si>
    <t>採 用 単 価</t>
  </si>
  <si>
    <t>番号</t>
  </si>
  <si>
    <t>名　　　称</t>
  </si>
  <si>
    <t>規　　　格</t>
  </si>
  <si>
    <t>の最低価格</t>
  </si>
  <si>
    <t>　ｳﾚﾀﾝ塗膜防水(平面）</t>
    <rPh sb="5" eb="7">
      <t>トマク</t>
    </rPh>
    <rPh sb="7" eb="9">
      <t>ボウスイ</t>
    </rPh>
    <rPh sb="10" eb="12">
      <t>ヘイメン</t>
    </rPh>
    <phoneticPr fontId="5"/>
  </si>
  <si>
    <t>超速硬化ウレタン塗膜防水吹付</t>
    <rPh sb="0" eb="1">
      <t>ソク</t>
    </rPh>
    <rPh sb="1" eb="3">
      <t>コウカ</t>
    </rPh>
    <rPh sb="7" eb="9">
      <t>トマク</t>
    </rPh>
    <rPh sb="9" eb="11">
      <t>ボウスイ</t>
    </rPh>
    <rPh sb="11" eb="13">
      <t>フキツケ</t>
    </rPh>
    <phoneticPr fontId="5"/>
  </si>
  <si>
    <t>　　〃　　 （立上面）</t>
    <rPh sb="7" eb="8">
      <t>タ</t>
    </rPh>
    <rPh sb="8" eb="9">
      <t>アガ</t>
    </rPh>
    <rPh sb="9" eb="10">
      <t>メン</t>
    </rPh>
    <phoneticPr fontId="5"/>
  </si>
  <si>
    <t>　'〃</t>
    <phoneticPr fontId="5"/>
  </si>
  <si>
    <t>　合　　　計</t>
    <rPh sb="1" eb="2">
      <t>ゴウ</t>
    </rPh>
    <rPh sb="5" eb="6">
      <t>ケイ</t>
    </rPh>
    <phoneticPr fontId="5"/>
  </si>
  <si>
    <t>仮設工事集計表</t>
    <rPh sb="0" eb="2">
      <t>カセツ</t>
    </rPh>
    <rPh sb="2" eb="3">
      <t>コウ</t>
    </rPh>
    <rPh sb="3" eb="4">
      <t>ジ</t>
    </rPh>
    <rPh sb="4" eb="6">
      <t>シュウケイ</t>
    </rPh>
    <rPh sb="6" eb="7">
      <t>ヒョウ</t>
    </rPh>
    <phoneticPr fontId="5"/>
  </si>
  <si>
    <t>名　　称</t>
    <rPh sb="0" eb="1">
      <t>ナ</t>
    </rPh>
    <rPh sb="3" eb="4">
      <t>ショウ</t>
    </rPh>
    <phoneticPr fontId="5"/>
  </si>
  <si>
    <t>計　　算　　式</t>
    <rPh sb="0" eb="1">
      <t>ケイ</t>
    </rPh>
    <rPh sb="3" eb="4">
      <t>ザン</t>
    </rPh>
    <rPh sb="6" eb="7">
      <t>シキ</t>
    </rPh>
    <phoneticPr fontId="5"/>
  </si>
  <si>
    <t>単位</t>
    <rPh sb="0" eb="2">
      <t>タンイ</t>
    </rPh>
    <phoneticPr fontId="5"/>
  </si>
  <si>
    <t>養生・整理・清掃</t>
    <rPh sb="0" eb="2">
      <t>ヨウジョウ</t>
    </rPh>
    <rPh sb="3" eb="5">
      <t>セイリ</t>
    </rPh>
    <rPh sb="6" eb="8">
      <t>セイソウ</t>
    </rPh>
    <phoneticPr fontId="5"/>
  </si>
  <si>
    <t>管理棟</t>
    <rPh sb="0" eb="1">
      <t>カンリ</t>
    </rPh>
    <rPh sb="1" eb="2">
      <t>トウ</t>
    </rPh>
    <phoneticPr fontId="5"/>
  </si>
  <si>
    <t>覆いシート</t>
    <rPh sb="0" eb="1">
      <t>オオ</t>
    </rPh>
    <phoneticPr fontId="5"/>
  </si>
  <si>
    <t>*1 =</t>
    <phoneticPr fontId="5"/>
  </si>
  <si>
    <t>(小規模）</t>
    <rPh sb="1" eb="4">
      <t>ショウキボ</t>
    </rPh>
    <phoneticPr fontId="5"/>
  </si>
  <si>
    <t>仕上げ工事１職種</t>
    <rPh sb="0" eb="2">
      <t>シア</t>
    </rPh>
    <rPh sb="3" eb="5">
      <t>コウジ</t>
    </rPh>
    <rPh sb="6" eb="8">
      <t>ショクシュ</t>
    </rPh>
    <phoneticPr fontId="5"/>
  </si>
  <si>
    <t>Ａ棟</t>
    <rPh sb="0" eb="1">
      <t>トウ</t>
    </rPh>
    <phoneticPr fontId="5"/>
  </si>
  <si>
    <t>*2 =</t>
    <phoneticPr fontId="5"/>
  </si>
  <si>
    <t>Ｂ棟</t>
    <rPh sb="1" eb="2">
      <t>トウ</t>
    </rPh>
    <phoneticPr fontId="5"/>
  </si>
  <si>
    <t>つま先板（幅木）</t>
    <rPh sb="2" eb="3">
      <t>サキ</t>
    </rPh>
    <rPh sb="3" eb="4">
      <t>イタ</t>
    </rPh>
    <rPh sb="5" eb="7">
      <t>ハバキ</t>
    </rPh>
    <phoneticPr fontId="5"/>
  </si>
  <si>
    <t>Ａ棟</t>
    <phoneticPr fontId="5"/>
  </si>
  <si>
    <t>Ｂ棟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</si>
  <si>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</si>
  <si>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</si>
  <si>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</si>
  <si>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</si>
  <si>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単管一本足場</t>
    <rPh sb="0" eb="2">
      <t>タンカン</t>
    </rPh>
    <rPh sb="2" eb="4">
      <t>イッポン</t>
    </rPh>
    <rPh sb="4" eb="6">
      <t>アシバ</t>
    </rPh>
    <phoneticPr fontId="5"/>
  </si>
  <si>
    <t>仮設工事拾い表1</t>
    <rPh sb="0" eb="2">
      <t>カセツ</t>
    </rPh>
    <rPh sb="2" eb="4">
      <t>コウジ</t>
    </rPh>
    <rPh sb="4" eb="5">
      <t>ヒロ</t>
    </rPh>
    <rPh sb="6" eb="7">
      <t>ヒョウ</t>
    </rPh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</si>
  <si>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</si>
  <si>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</si>
  <si>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</si>
  <si>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</si>
  <si>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⑨</t>
    <phoneticPr fontId="5"/>
  </si>
  <si>
    <t>⑩</t>
    <phoneticPr fontId="5"/>
  </si>
  <si>
    <t>⑪</t>
    <phoneticPr fontId="5"/>
  </si>
  <si>
    <t>登り桟橋</t>
    <rPh sb="0" eb="1">
      <t>ノボ</t>
    </rPh>
    <rPh sb="2" eb="3">
      <t>サン</t>
    </rPh>
    <rPh sb="3" eb="4">
      <t>ハシ</t>
    </rPh>
    <phoneticPr fontId="5"/>
  </si>
  <si>
    <t>高さ×２</t>
    <rPh sb="0" eb="1">
      <t>タカ</t>
    </rPh>
    <phoneticPr fontId="5"/>
  </si>
  <si>
    <t>⑫</t>
    <phoneticPr fontId="5"/>
  </si>
  <si>
    <t>⑬</t>
    <phoneticPr fontId="5"/>
  </si>
  <si>
    <t>⑭</t>
    <phoneticPr fontId="5"/>
  </si>
  <si>
    <t>合計</t>
    <rPh sb="0" eb="2">
      <t>ゴウケイ</t>
    </rPh>
    <phoneticPr fontId="5"/>
  </si>
  <si>
    <t>仮設工事拾い表1</t>
    <rPh sb="0" eb="2">
      <t>カセツ</t>
    </rPh>
    <rPh sb="2" eb="3">
      <t>コウ</t>
    </rPh>
    <rPh sb="3" eb="4">
      <t>ジ</t>
    </rPh>
    <rPh sb="4" eb="5">
      <t>ヒロ</t>
    </rPh>
    <rPh sb="6" eb="7">
      <t>ヒョウ</t>
    </rPh>
    <phoneticPr fontId="5"/>
  </si>
  <si>
    <t>=</t>
    <phoneticPr fontId="5"/>
  </si>
  <si>
    <t>小　　計</t>
    <rPh sb="2" eb="3">
      <t>ケイ</t>
    </rPh>
    <phoneticPr fontId="5"/>
  </si>
  <si>
    <t>防水工事  集  計  表</t>
    <rPh sb="0" eb="2">
      <t>ボウスイ</t>
    </rPh>
    <rPh sb="2" eb="4">
      <t>コウジ</t>
    </rPh>
    <rPh sb="6" eb="7">
      <t>シュウ</t>
    </rPh>
    <rPh sb="9" eb="10">
      <t>ケイ</t>
    </rPh>
    <rPh sb="12" eb="13">
      <t>ヒョウ</t>
    </rPh>
    <phoneticPr fontId="5"/>
  </si>
  <si>
    <t>管理棟</t>
    <rPh sb="0" eb="2">
      <t>カンリ</t>
    </rPh>
    <rPh sb="2" eb="3">
      <t>トウ</t>
    </rPh>
    <phoneticPr fontId="5"/>
  </si>
  <si>
    <t>Ａ棟</t>
    <rPh sb="1" eb="2">
      <t>トウ</t>
    </rPh>
    <phoneticPr fontId="5"/>
  </si>
  <si>
    <t>&lt;管理棟&gt;</t>
    <rPh sb="1" eb="3">
      <t>カンリ</t>
    </rPh>
    <rPh sb="3" eb="4">
      <t>トウ</t>
    </rPh>
    <phoneticPr fontId="5"/>
  </si>
  <si>
    <t>屋根</t>
    <rPh sb="0" eb="1">
      <t>ヤ</t>
    </rPh>
    <rPh sb="1" eb="2">
      <t>ネ</t>
    </rPh>
    <phoneticPr fontId="5"/>
  </si>
  <si>
    <t>控除部分</t>
    <rPh sb="0" eb="2">
      <t>コウジョ</t>
    </rPh>
    <rPh sb="2" eb="4">
      <t>ブブン</t>
    </rPh>
    <phoneticPr fontId="5"/>
  </si>
  <si>
    <t>+</t>
    <phoneticPr fontId="5"/>
  </si>
  <si>
    <t>ﾊﾟﾗﾍﾟｯﾄ</t>
    <phoneticPr fontId="5"/>
  </si>
  <si>
    <t>)*</t>
    <phoneticPr fontId="5"/>
  </si>
  <si>
    <t>（勾配）</t>
    <rPh sb="1" eb="3">
      <t>コウバイ</t>
    </rPh>
    <phoneticPr fontId="5"/>
  </si>
  <si>
    <t>塔屋</t>
    <rPh sb="0" eb="1">
      <t>トウ</t>
    </rPh>
    <rPh sb="1" eb="2">
      <t>ヤ</t>
    </rPh>
    <phoneticPr fontId="5"/>
  </si>
  <si>
    <t>庇端</t>
    <rPh sb="0" eb="1">
      <t>ヒサシ</t>
    </rPh>
    <rPh sb="1" eb="2">
      <t>ハナ</t>
    </rPh>
    <phoneticPr fontId="5"/>
  </si>
  <si>
    <t>〃　　立上面</t>
    <rPh sb="3" eb="4">
      <t>リツ</t>
    </rPh>
    <rPh sb="4" eb="6">
      <t>ウワツラ</t>
    </rPh>
    <phoneticPr fontId="5"/>
  </si>
  <si>
    <t>塔屋壁</t>
    <rPh sb="0" eb="1">
      <t>トウ</t>
    </rPh>
    <rPh sb="1" eb="2">
      <t>ヤ</t>
    </rPh>
    <rPh sb="2" eb="3">
      <t>カベ</t>
    </rPh>
    <phoneticPr fontId="5"/>
  </si>
  <si>
    <t>ｳﾚﾀﾝ塗膜防水(立上面）</t>
    <rPh sb="4" eb="6">
      <t>トマク</t>
    </rPh>
    <rPh sb="6" eb="8">
      <t>ボウスイ</t>
    </rPh>
    <rPh sb="9" eb="10">
      <t>リツ</t>
    </rPh>
    <rPh sb="10" eb="11">
      <t>ジョウ</t>
    </rPh>
    <phoneticPr fontId="5"/>
  </si>
  <si>
    <t>合　　　計</t>
    <rPh sb="0" eb="1">
      <t>ゴウ</t>
    </rPh>
    <rPh sb="4" eb="5">
      <t>ケイ</t>
    </rPh>
    <phoneticPr fontId="5"/>
  </si>
  <si>
    <t>防水工事  拾い表</t>
    <rPh sb="0" eb="2">
      <t>ボウスイ</t>
    </rPh>
    <rPh sb="2" eb="4">
      <t>コウジ</t>
    </rPh>
    <rPh sb="6" eb="7">
      <t>ヒロ</t>
    </rPh>
    <rPh sb="8" eb="9">
      <t>ヒョウ</t>
    </rPh>
    <phoneticPr fontId="5"/>
  </si>
  <si>
    <t>&lt;Ａ棟&gt;</t>
    <rPh sb="2" eb="3">
      <t>トウ</t>
    </rPh>
    <phoneticPr fontId="5"/>
  </si>
  <si>
    <t>&lt;Ｂ棟&gt;</t>
    <rPh sb="2" eb="3">
      <t>トウ</t>
    </rPh>
    <phoneticPr fontId="5"/>
  </si>
  <si>
    <t>樋部分</t>
    <rPh sb="0" eb="1">
      <t>トイ</t>
    </rPh>
    <rPh sb="1" eb="3">
      <t>ブブン</t>
    </rPh>
    <phoneticPr fontId="5"/>
  </si>
  <si>
    <t>令和7年度版工事歩掛要覧建築設備編 P-87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</si>
  <si>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令和7年度版工事歩掛要覧建築設備編 P-93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</si>
  <si>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令和7年度版工事歩掛要覧建築設備編 P-94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</si>
  <si>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露出防水・簡易防水（塗膜・シート）</t>
    <rPh sb="0" eb="2">
      <t>ロシュツ</t>
    </rPh>
    <rPh sb="2" eb="4">
      <t>ボウスイ</t>
    </rPh>
    <rPh sb="5" eb="7">
      <t>カンイ</t>
    </rPh>
    <rPh sb="7" eb="9">
      <t>ボウスイ</t>
    </rPh>
    <rPh sb="10" eb="12">
      <t>トマク</t>
    </rPh>
    <phoneticPr fontId="5"/>
  </si>
  <si>
    <t>令和7年度版工事歩掛要覧建築設備編 P-326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</si>
  <si>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令和7年度版工事歩掛要覧建築設備編 P-99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</si>
  <si>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令和7年度版工事歩掛要覧建築設備編 P-98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</si>
  <si>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令和7年度版工事歩掛要覧建築設備編 P-100</t>
    <rPh sb="0" eb="2">
      <t>レイワ</t>
    </rPh>
    <rPh sb="3" eb="5">
      <t>ネンド</t>
    </rPh>
    <rPh sb="5" eb="6">
      <t>バン</t>
    </rPh>
    <rPh sb="6" eb="8">
      <t>コウジ</t>
    </rPh>
    <rPh sb="8" eb="10">
      <t>ブガカリ</t>
    </rPh>
    <rPh sb="10" eb="11">
      <t>ヨウ</t>
    </rPh>
    <rPh sb="12" eb="14">
      <t>ケンチク</t>
    </rPh>
    <rPh sb="14" eb="16">
      <t>セツビ</t>
    </rPh>
    <rPh sb="16" eb="17">
      <t>ヘン</t>
    </rPh>
    <phoneticPr fontId="5"/>
  </si>
  <si>
    <t>令和８年度公共工事設計労務単価</t>
    <rPh sb="0" eb="2">
      <t>レイワ</t>
    </rPh>
    <phoneticPr fontId="5"/>
  </si>
  <si>
    <t>令和８年度版建設機械等損料表</t>
    <rPh sb="0" eb="2">
      <t>レイワ</t>
    </rPh>
    <rPh sb="3" eb="5">
      <t>ネンド</t>
    </rPh>
    <rPh sb="5" eb="6">
      <t>バン</t>
    </rPh>
    <rPh sb="6" eb="8">
      <t>ケンセツ</t>
    </rPh>
    <rPh sb="8" eb="10">
      <t>キカイ</t>
    </rPh>
    <rPh sb="10" eb="11">
      <t>トウ</t>
    </rPh>
    <rPh sb="11" eb="13">
      <t>ソンリョウ</t>
    </rPh>
    <rPh sb="13" eb="14">
      <t>ヒョウ</t>
    </rPh>
    <phoneticPr fontId="5"/>
  </si>
  <si>
    <t>　諸　経　費</t>
    <rPh sb="1" eb="2">
      <t>ショ</t>
    </rPh>
    <rPh sb="3" eb="4">
      <t>ヘ</t>
    </rPh>
    <rPh sb="5" eb="6">
      <t>ヒ</t>
    </rPh>
    <phoneticPr fontId="5"/>
  </si>
  <si>
    <t>　240×4000㎜</t>
    <phoneticPr fontId="5"/>
  </si>
  <si>
    <t>物価 ７月</t>
    <rPh sb="0" eb="2">
      <t>ブッカ</t>
    </rPh>
    <rPh sb="4" eb="5">
      <t>ガツ</t>
    </rPh>
    <phoneticPr fontId="5"/>
  </si>
  <si>
    <t>資料 ７月</t>
    <rPh sb="0" eb="2">
      <t>シリョウ</t>
    </rPh>
    <rPh sb="4" eb="5">
      <t>ガツ</t>
    </rPh>
    <phoneticPr fontId="5"/>
  </si>
  <si>
    <t>　♯2000</t>
    <phoneticPr fontId="5"/>
  </si>
  <si>
    <t>N-100</t>
    <phoneticPr fontId="5"/>
  </si>
  <si>
    <t>高圧洗浄・遮熱塗料</t>
    <rPh sb="0" eb="2">
      <t>コウアツ</t>
    </rPh>
    <rPh sb="2" eb="4">
      <t>センジョウ</t>
    </rPh>
    <rPh sb="5" eb="9">
      <t>シャネツトリョウ</t>
    </rPh>
    <phoneticPr fontId="5"/>
  </si>
  <si>
    <t>遮熱塗料剥ぎ取り</t>
    <rPh sb="0" eb="2">
      <t>シャネツ</t>
    </rPh>
    <rPh sb="2" eb="4">
      <t>トリョウ</t>
    </rPh>
    <rPh sb="4" eb="5">
      <t>ハ</t>
    </rPh>
    <rPh sb="6" eb="7">
      <t>ト</t>
    </rPh>
    <phoneticPr fontId="5"/>
  </si>
  <si>
    <t>高 圧 洗 浄</t>
    <rPh sb="0" eb="1">
      <t>コウ</t>
    </rPh>
    <rPh sb="2" eb="3">
      <t>アツ</t>
    </rPh>
    <rPh sb="4" eb="5">
      <t>ススグ</t>
    </rPh>
    <rPh sb="6" eb="7">
      <t>キヨシ</t>
    </rPh>
    <phoneticPr fontId="5"/>
  </si>
  <si>
    <t>ｳﾚﾀﾝ塗膜防水(平面）</t>
    <rPh sb="4" eb="6">
      <t>トマク</t>
    </rPh>
    <rPh sb="6" eb="8">
      <t>ボウスイ</t>
    </rPh>
    <rPh sb="9" eb="11">
      <t>ヘイメン</t>
    </rPh>
    <phoneticPr fontId="5"/>
  </si>
  <si>
    <t>遮熱塗料仕上げ</t>
    <rPh sb="0" eb="2">
      <t>シャネツ</t>
    </rPh>
    <rPh sb="2" eb="4">
      <t>トリョウ</t>
    </rPh>
    <rPh sb="4" eb="6">
      <t>シア</t>
    </rPh>
    <phoneticPr fontId="5"/>
  </si>
  <si>
    <t>円/㎡</t>
    <rPh sb="0" eb="1">
      <t>エン</t>
    </rPh>
    <phoneticPr fontId="5"/>
  </si>
  <si>
    <t>　（労)×　20％</t>
    <phoneticPr fontId="5"/>
  </si>
  <si>
    <t>工　事　金　額</t>
    <rPh sb="4" eb="5">
      <t>キン</t>
    </rPh>
    <rPh sb="6" eb="7">
      <t>ガク</t>
    </rPh>
    <phoneticPr fontId="5"/>
  </si>
  <si>
    <t>管理棟　165.54 ㎡　　飼育・繁殖Ａ棟　232.01 ㎡　　飼育・繁殖Ｂ棟 106.26　㎡</t>
    <rPh sb="0" eb="2">
      <t>カンリ</t>
    </rPh>
    <rPh sb="2" eb="3">
      <t>トウ</t>
    </rPh>
    <rPh sb="14" eb="16">
      <t>シイク</t>
    </rPh>
    <rPh sb="17" eb="19">
      <t>ハンショク</t>
    </rPh>
    <rPh sb="20" eb="21">
      <t>トウ</t>
    </rPh>
    <rPh sb="32" eb="34">
      <t>シイク</t>
    </rPh>
    <rPh sb="35" eb="37">
      <t>ハンショク</t>
    </rPh>
    <rPh sb="38" eb="39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</si>
</sst>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¥&quot;#,##0;[Red]&quot;¥&quot;\-#,##0"/>
    <numFmt numFmtId="176" formatCode="0.0"/>
    <numFmt numFmtId="177" formatCode=";;;"/>
    <numFmt numFmtId="178" formatCode="0.0000"/>
    <numFmt numFmtId="179" formatCode="#,##0.0;[Red]\-#,##0.0"/>
    <numFmt numFmtId="180" formatCode="0.0_ "/>
    <numFmt numFmtId="181" formatCode="#,##0_ "/>
    <numFmt numFmtId="182" formatCode="0_ "/>
    <numFmt numFmtId="183" formatCode="#,##0_);[Red]\(#,##0\)"/>
    <numFmt numFmtId="184" formatCode="#,##0.000;[Red]\-#,##0.000"/>
    <numFmt numFmtId="185" formatCode="#,##0.0000;[Red]\-#,##0.0000"/>
    <numFmt numFmtId="186" formatCode="0.0%"/>
    <numFmt numFmtId="187" formatCode="0.0000_ "/>
    <numFmt numFmtId="188" formatCode="0;0;"/>
    <numFmt numFmtId="189" formatCode="#,###;\-#,###;&quot;&quot;"/>
    <numFmt numFmtId="190" formatCode="&quot;第&quot;##&quot;類&quot;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3" formatCode="\9\1#,##0.000\2\8"/>
    <numFmt numFmtId="194" formatCode="_-* #,##0_-;\-* #,##0_-;_-* &quot;-&quot;_-;_-@_-"/>
    <numFmt numFmtId="195" formatCode="_-* #,##0.00_-;\-* #,##0.00_-;_-* &quot;-&quot;??_-;_-@_-"/>
    <numFmt numFmtId="196" formatCode="#."/>
    <numFmt numFmtId="197" formatCode="#,##0.00_ "/>
    <numFmt numFmtId="198" formatCode="0.00_ "/>
    <numFmt numFmtId="199" formatCode="0;_䀀"/>
    <numFmt numFmtId="200" formatCode="0.000_ "/>
    <numFmt numFmtId="201" formatCode="#,##0.0;\-#,##0.0"/>
    <numFmt numFmtId="202" formatCode="&quot;No.&quot;General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9.5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"/>
      <color indexed="35"/>
      <name val="Courier"/>
      <family val="3"/>
    </font>
    <font>
      <sz val="10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1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hair">
        <color indexed="8"/>
      </top>
      <bottom/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8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64"/>
      </right>
      <top style="thin">
        <color indexed="64"/>
      </top>
      <bottom style="hair">
        <color indexed="8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8"/>
      </bottom>
      <diagonal/>
    </border>
  </borders>
  <cellStyleXfs count="31">
    <xf numFmtId="0" fontId="0" fillId="0" borderId="0"/>
    <xf numFmtId="190" fontId="27" fillId="0" borderId="0" applyFill="0" applyBorder="0" applyAlignment="0"/>
    <xf numFmtId="0" fontId="28" fillId="0" borderId="0">
      <alignment horizontal="left"/>
    </xf>
    <xf numFmtId="38" fontId="29" fillId="2" borderId="0" applyNumberFormat="0" applyBorder="0" applyAlignment="0" applyProtection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10" fontId="29" fillId="3" borderId="3" applyNumberFormat="0" applyBorder="0" applyAlignment="0" applyProtection="0"/>
    <xf numFmtId="193" fontId="3" fillId="0" borderId="0"/>
    <xf numFmtId="0" fontId="31" fillId="0" borderId="0"/>
    <xf numFmtId="10" fontId="31" fillId="0" borderId="0" applyFont="0" applyFill="0" applyBorder="0" applyAlignment="0" applyProtection="0"/>
    <xf numFmtId="4" fontId="28" fillId="0" borderId="0">
      <alignment horizontal="right"/>
    </xf>
    <xf numFmtId="4" fontId="32" fillId="0" borderId="0">
      <alignment horizontal="right"/>
    </xf>
    <xf numFmtId="0" fontId="33" fillId="0" borderId="0">
      <alignment horizontal="left"/>
    </xf>
    <xf numFmtId="0" fontId="34" fillId="0" borderId="0">
      <alignment horizontal="center"/>
    </xf>
    <xf numFmtId="194" fontId="31" fillId="0" borderId="0" applyFont="0" applyFill="0" applyBorder="0" applyAlignment="0" applyProtection="0"/>
    <xf numFmtId="195" fontId="31" fillId="0" borderId="0" applyFont="0" applyFill="0" applyBorder="0" applyAlignment="0" applyProtection="0"/>
    <xf numFmtId="191" fontId="31" fillId="0" borderId="0" applyFont="0" applyFill="0" applyBorder="0" applyAlignment="0" applyProtection="0"/>
    <xf numFmtId="192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96" fontId="35" fillId="0" borderId="0">
      <protection locked="0"/>
    </xf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/>
    <xf numFmtId="0" fontId="3" fillId="0" borderId="0"/>
  </cellStyleXfs>
  <cellXfs count="954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2" fillId="0" borderId="0" xfId="20" applyFont="1" applyBorder="1" applyAlignment="1">
      <alignment vertical="center"/>
    </xf>
    <xf numFmtId="38" fontId="2" fillId="0" borderId="18" xfId="20" applyFont="1" applyBorder="1" applyAlignment="1">
      <alignment vertical="center"/>
    </xf>
    <xf numFmtId="38" fontId="2" fillId="0" borderId="10" xfId="20" applyFont="1" applyBorder="1" applyAlignment="1">
      <alignment vertical="center"/>
    </xf>
    <xf numFmtId="3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38" fontId="2" fillId="0" borderId="14" xfId="20" applyFont="1" applyBorder="1" applyAlignment="1">
      <alignment vertical="center"/>
    </xf>
    <xf numFmtId="38" fontId="2" fillId="0" borderId="16" xfId="20" applyFont="1" applyBorder="1" applyAlignment="1">
      <alignment vertical="center"/>
    </xf>
    <xf numFmtId="37" fontId="2" fillId="0" borderId="29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38" fontId="2" fillId="0" borderId="33" xfId="20" applyFont="1" applyBorder="1" applyAlignment="1" applyProtection="1">
      <alignment vertical="center"/>
    </xf>
    <xf numFmtId="176" fontId="2" fillId="0" borderId="34" xfId="0" applyNumberFormat="1" applyFont="1" applyBorder="1" applyAlignment="1">
      <alignment vertical="center"/>
    </xf>
    <xf numFmtId="38" fontId="2" fillId="0" borderId="25" xfId="20" applyFont="1" applyBorder="1" applyAlignment="1">
      <alignment vertical="center"/>
    </xf>
    <xf numFmtId="38" fontId="2" fillId="0" borderId="16" xfId="20" applyFont="1" applyBorder="1" applyAlignment="1">
      <alignment horizontal="center" vertical="center"/>
    </xf>
    <xf numFmtId="38" fontId="2" fillId="0" borderId="34" xfId="20" applyFont="1" applyBorder="1" applyAlignment="1" applyProtection="1">
      <alignment vertical="center"/>
    </xf>
    <xf numFmtId="38" fontId="2" fillId="0" borderId="35" xfId="20" applyFont="1" applyBorder="1" applyAlignment="1">
      <alignment vertical="center"/>
    </xf>
    <xf numFmtId="38" fontId="2" fillId="0" borderId="36" xfId="20" applyFont="1" applyBorder="1" applyAlignment="1">
      <alignment vertical="center"/>
    </xf>
    <xf numFmtId="38" fontId="2" fillId="0" borderId="37" xfId="20" applyFont="1" applyBorder="1" applyAlignment="1" applyProtection="1">
      <alignment vertical="center"/>
    </xf>
    <xf numFmtId="0" fontId="2" fillId="0" borderId="38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38" fontId="2" fillId="0" borderId="38" xfId="20" applyFont="1" applyBorder="1" applyAlignment="1" applyProtection="1">
      <alignment vertical="center"/>
    </xf>
    <xf numFmtId="38" fontId="2" fillId="0" borderId="4" xfId="2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7" fontId="7" fillId="0" borderId="18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38" fontId="2" fillId="0" borderId="29" xfId="20" applyFont="1" applyBorder="1" applyAlignment="1" applyProtection="1">
      <alignment vertical="center"/>
    </xf>
    <xf numFmtId="37" fontId="2" fillId="0" borderId="29" xfId="0" applyNumberFormat="1" applyFont="1" applyBorder="1" applyAlignment="1">
      <alignment horizontal="center" vertical="center"/>
    </xf>
    <xf numFmtId="38" fontId="2" fillId="0" borderId="39" xfId="20" applyFont="1" applyBorder="1" applyAlignment="1" applyProtection="1">
      <alignment vertical="center"/>
    </xf>
    <xf numFmtId="38" fontId="2" fillId="0" borderId="0" xfId="20" applyFont="1" applyBorder="1" applyAlignment="1" applyProtection="1">
      <alignment vertical="center"/>
    </xf>
    <xf numFmtId="37" fontId="2" fillId="0" borderId="0" xfId="0" applyNumberFormat="1" applyFont="1" applyAlignment="1">
      <alignment vertical="center"/>
    </xf>
    <xf numFmtId="37" fontId="2" fillId="0" borderId="0" xfId="0" applyNumberFormat="1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38" fontId="2" fillId="0" borderId="40" xfId="20" applyFont="1" applyBorder="1" applyAlignment="1">
      <alignment vertical="center"/>
    </xf>
    <xf numFmtId="38" fontId="2" fillId="0" borderId="41" xfId="2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38" fontId="2" fillId="0" borderId="40" xfId="20" applyFont="1" applyBorder="1" applyAlignment="1" applyProtection="1">
      <alignment vertical="center"/>
    </xf>
    <xf numFmtId="38" fontId="2" fillId="0" borderId="41" xfId="20" applyFont="1" applyBorder="1" applyAlignment="1" applyProtection="1">
      <alignment vertical="center"/>
    </xf>
    <xf numFmtId="37" fontId="2" fillId="0" borderId="41" xfId="0" applyNumberFormat="1" applyFont="1" applyBorder="1" applyAlignment="1">
      <alignment vertical="center"/>
    </xf>
    <xf numFmtId="37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37" fontId="12" fillId="0" borderId="29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37" fontId="2" fillId="0" borderId="4" xfId="0" applyNumberFormat="1" applyFont="1" applyBorder="1" applyAlignment="1">
      <alignment vertical="center"/>
    </xf>
    <xf numFmtId="38" fontId="2" fillId="0" borderId="42" xfId="20" applyFont="1" applyBorder="1" applyAlignment="1" applyProtection="1">
      <alignment vertical="center"/>
    </xf>
    <xf numFmtId="38" fontId="2" fillId="0" borderId="18" xfId="20" applyFont="1" applyBorder="1" applyAlignment="1" applyProtection="1">
      <alignment vertical="center"/>
    </xf>
    <xf numFmtId="0" fontId="2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44" xfId="0" applyFont="1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6" xfId="0" applyFont="1" applyBorder="1" applyAlignment="1">
      <alignment horizontal="left" vertical="center"/>
    </xf>
    <xf numFmtId="37" fontId="2" fillId="0" borderId="37" xfId="0" applyNumberFormat="1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48" xfId="0" applyFont="1" applyBorder="1" applyAlignment="1">
      <alignment vertical="center"/>
    </xf>
    <xf numFmtId="0" fontId="10" fillId="0" borderId="44" xfId="0" applyFont="1" applyBorder="1" applyAlignment="1">
      <alignment horizontal="left" vertical="center"/>
    </xf>
    <xf numFmtId="38" fontId="10" fillId="0" borderId="41" xfId="20" applyFont="1" applyBorder="1" applyAlignment="1" applyProtection="1">
      <alignment vertical="center"/>
    </xf>
    <xf numFmtId="38" fontId="10" fillId="0" borderId="0" xfId="20" applyFont="1" applyBorder="1" applyAlignment="1" applyProtection="1">
      <alignment vertical="center"/>
    </xf>
    <xf numFmtId="0" fontId="10" fillId="0" borderId="46" xfId="0" applyFont="1" applyBorder="1" applyAlignment="1">
      <alignment vertical="center"/>
    </xf>
    <xf numFmtId="0" fontId="10" fillId="0" borderId="48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6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37" fontId="2" fillId="0" borderId="40" xfId="0" applyNumberFormat="1" applyFont="1" applyBorder="1" applyAlignment="1">
      <alignment vertical="center"/>
    </xf>
    <xf numFmtId="37" fontId="2" fillId="0" borderId="38" xfId="0" applyNumberFormat="1" applyFont="1" applyBorder="1" applyAlignment="1">
      <alignment vertical="center"/>
    </xf>
    <xf numFmtId="37" fontId="3" fillId="0" borderId="0" xfId="0" applyNumberFormat="1" applyFont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37" fontId="2" fillId="0" borderId="18" xfId="0" applyNumberFormat="1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29" xfId="0" applyFont="1" applyBorder="1" applyAlignment="1">
      <alignment vertical="center"/>
    </xf>
    <xf numFmtId="6" fontId="7" fillId="0" borderId="29" xfId="24" applyFont="1" applyBorder="1" applyAlignment="1" applyProtection="1">
      <alignment horizontal="left" vertical="center"/>
    </xf>
    <xf numFmtId="38" fontId="13" fillId="0" borderId="37" xfId="20" applyFont="1" applyBorder="1" applyAlignment="1" applyProtection="1">
      <alignment vertical="center"/>
    </xf>
    <xf numFmtId="38" fontId="13" fillId="0" borderId="40" xfId="20" applyFont="1" applyBorder="1" applyAlignment="1" applyProtection="1">
      <alignment vertical="center"/>
    </xf>
    <xf numFmtId="38" fontId="13" fillId="0" borderId="39" xfId="20" applyFont="1" applyBorder="1" applyAlignment="1" applyProtection="1">
      <alignment vertical="center"/>
    </xf>
    <xf numFmtId="0" fontId="13" fillId="0" borderId="40" xfId="0" applyFont="1" applyBorder="1" applyAlignment="1">
      <alignment vertical="center"/>
    </xf>
    <xf numFmtId="38" fontId="13" fillId="0" borderId="41" xfId="20" applyFont="1" applyBorder="1" applyAlignment="1" applyProtection="1">
      <alignment vertical="center"/>
    </xf>
    <xf numFmtId="0" fontId="13" fillId="0" borderId="39" xfId="0" applyFont="1" applyBorder="1" applyAlignment="1">
      <alignment vertical="center"/>
    </xf>
    <xf numFmtId="38" fontId="13" fillId="0" borderId="0" xfId="20" applyFont="1" applyBorder="1" applyAlignment="1" applyProtection="1">
      <alignment vertical="center"/>
    </xf>
    <xf numFmtId="0" fontId="12" fillId="0" borderId="0" xfId="0" applyFont="1" applyAlignment="1">
      <alignment vertical="center"/>
    </xf>
    <xf numFmtId="0" fontId="10" fillId="0" borderId="29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10" fillId="0" borderId="40" xfId="0" quotePrefix="1" applyFont="1" applyBorder="1" applyAlignment="1">
      <alignment horizontal="left" vertical="center"/>
    </xf>
    <xf numFmtId="0" fontId="2" fillId="0" borderId="39" xfId="0" quotePrefix="1" applyFont="1" applyBorder="1" applyAlignment="1">
      <alignment horizontal="left" vertical="center"/>
    </xf>
    <xf numFmtId="0" fontId="2" fillId="0" borderId="37" xfId="0" quotePrefix="1" applyFont="1" applyBorder="1" applyAlignment="1">
      <alignment horizontal="left" vertical="center"/>
    </xf>
    <xf numFmtId="37" fontId="2" fillId="0" borderId="16" xfId="0" applyNumberFormat="1" applyFont="1" applyBorder="1" applyAlignment="1">
      <alignment vertical="center"/>
    </xf>
    <xf numFmtId="38" fontId="2" fillId="0" borderId="45" xfId="20" applyFont="1" applyBorder="1" applyAlignment="1" applyProtection="1">
      <alignment vertical="center"/>
    </xf>
    <xf numFmtId="38" fontId="2" fillId="0" borderId="47" xfId="20" applyFont="1" applyBorder="1" applyAlignment="1" applyProtection="1">
      <alignment vertical="center"/>
    </xf>
    <xf numFmtId="38" fontId="2" fillId="0" borderId="43" xfId="20" applyFont="1" applyBorder="1" applyAlignment="1" applyProtection="1">
      <alignment vertical="center"/>
    </xf>
    <xf numFmtId="38" fontId="2" fillId="0" borderId="39" xfId="20" applyFont="1" applyBorder="1" applyAlignment="1">
      <alignment vertical="center"/>
    </xf>
    <xf numFmtId="38" fontId="2" fillId="0" borderId="37" xfId="2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38" fontId="2" fillId="0" borderId="16" xfId="20" applyFont="1" applyBorder="1" applyAlignment="1" applyProtection="1">
      <alignment vertical="center"/>
    </xf>
    <xf numFmtId="0" fontId="2" fillId="0" borderId="16" xfId="0" quotePrefix="1" applyFont="1" applyBorder="1" applyAlignment="1">
      <alignment horizontal="center" vertical="center"/>
    </xf>
    <xf numFmtId="0" fontId="10" fillId="0" borderId="16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center" vertical="center"/>
    </xf>
    <xf numFmtId="3" fontId="2" fillId="0" borderId="37" xfId="0" applyNumberFormat="1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38" fontId="2" fillId="0" borderId="14" xfId="20" applyFont="1" applyBorder="1" applyAlignment="1" applyProtection="1">
      <alignment vertical="center"/>
    </xf>
    <xf numFmtId="38" fontId="2" fillId="0" borderId="39" xfId="0" applyNumberFormat="1" applyFont="1" applyBorder="1" applyAlignment="1">
      <alignment vertical="center"/>
    </xf>
    <xf numFmtId="38" fontId="2" fillId="0" borderId="37" xfId="0" applyNumberFormat="1" applyFont="1" applyBorder="1" applyAlignment="1">
      <alignment vertical="center"/>
    </xf>
    <xf numFmtId="38" fontId="10" fillId="0" borderId="0" xfId="0" applyNumberFormat="1" applyFont="1" applyAlignment="1">
      <alignment vertical="center"/>
    </xf>
    <xf numFmtId="38" fontId="10" fillId="0" borderId="29" xfId="0" applyNumberFormat="1" applyFont="1" applyBorder="1" applyAlignment="1">
      <alignment vertical="center"/>
    </xf>
    <xf numFmtId="0" fontId="2" fillId="0" borderId="59" xfId="0" applyFont="1" applyBorder="1" applyAlignment="1">
      <alignment horizontal="center" vertical="center"/>
    </xf>
    <xf numFmtId="38" fontId="2" fillId="0" borderId="10" xfId="20" applyFont="1" applyBorder="1" applyAlignment="1" applyProtection="1">
      <alignment vertical="center"/>
    </xf>
    <xf numFmtId="0" fontId="2" fillId="0" borderId="40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10" fillId="0" borderId="37" xfId="0" quotePrefix="1" applyFont="1" applyBorder="1" applyAlignment="1">
      <alignment horizontal="left" vertical="center"/>
    </xf>
    <xf numFmtId="0" fontId="2" fillId="0" borderId="40" xfId="0" quotePrefix="1" applyFont="1" applyBorder="1" applyAlignment="1">
      <alignment horizontal="left" vertical="center"/>
    </xf>
    <xf numFmtId="0" fontId="10" fillId="0" borderId="58" xfId="0" quotePrefix="1" applyFont="1" applyBorder="1" applyAlignment="1">
      <alignment horizontal="left" vertical="center"/>
    </xf>
    <xf numFmtId="179" fontId="2" fillId="0" borderId="37" xfId="0" applyNumberFormat="1" applyFont="1" applyBorder="1" applyAlignment="1">
      <alignment vertical="center"/>
    </xf>
    <xf numFmtId="179" fontId="2" fillId="0" borderId="39" xfId="0" applyNumberFormat="1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10" fillId="0" borderId="60" xfId="0" applyFont="1" applyBorder="1" applyAlignment="1">
      <alignment vertical="center"/>
    </xf>
    <xf numFmtId="0" fontId="2" fillId="0" borderId="37" xfId="0" applyFont="1" applyBorder="1" applyAlignment="1">
      <alignment horizontal="left" vertical="center"/>
    </xf>
    <xf numFmtId="0" fontId="2" fillId="0" borderId="61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38" fontId="2" fillId="0" borderId="58" xfId="20" applyFont="1" applyBorder="1" applyAlignment="1" applyProtection="1">
      <alignment vertical="center"/>
    </xf>
    <xf numFmtId="0" fontId="10" fillId="0" borderId="59" xfId="0" applyFont="1" applyBorder="1" applyAlignment="1">
      <alignment vertical="center"/>
    </xf>
    <xf numFmtId="0" fontId="2" fillId="0" borderId="40" xfId="0" applyFont="1" applyBorder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39" xfId="0" applyFont="1" applyBorder="1" applyAlignment="1">
      <alignment horizontal="left" vertical="center"/>
    </xf>
    <xf numFmtId="38" fontId="2" fillId="0" borderId="40" xfId="0" applyNumberFormat="1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10" fillId="0" borderId="48" xfId="0" quotePrefix="1" applyFont="1" applyBorder="1" applyAlignment="1">
      <alignment horizontal="center" vertical="center"/>
    </xf>
    <xf numFmtId="0" fontId="2" fillId="0" borderId="50" xfId="0" quotePrefix="1" applyFont="1" applyBorder="1" applyAlignment="1">
      <alignment horizontal="right" vertical="center"/>
    </xf>
    <xf numFmtId="0" fontId="12" fillId="0" borderId="37" xfId="0" applyFont="1" applyBorder="1" applyAlignment="1">
      <alignment vertical="center"/>
    </xf>
    <xf numFmtId="180" fontId="2" fillId="0" borderId="37" xfId="0" applyNumberFormat="1" applyFont="1" applyBorder="1" applyAlignment="1">
      <alignment vertical="center"/>
    </xf>
    <xf numFmtId="180" fontId="2" fillId="0" borderId="37" xfId="0" applyNumberFormat="1" applyFont="1" applyBorder="1" applyAlignment="1">
      <alignment horizontal="right" vertical="center"/>
    </xf>
    <xf numFmtId="38" fontId="2" fillId="0" borderId="29" xfId="20" applyFont="1" applyBorder="1" applyAlignment="1">
      <alignment vertical="center"/>
    </xf>
    <xf numFmtId="0" fontId="10" fillId="0" borderId="25" xfId="0" applyFont="1" applyBorder="1" applyAlignment="1">
      <alignment horizontal="center" vertical="center" shrinkToFit="1"/>
    </xf>
    <xf numFmtId="38" fontId="13" fillId="0" borderId="43" xfId="20" applyFont="1" applyBorder="1" applyAlignment="1" applyProtection="1">
      <alignment vertical="center"/>
    </xf>
    <xf numFmtId="0" fontId="10" fillId="0" borderId="29" xfId="0" applyFont="1" applyBorder="1" applyAlignment="1">
      <alignment vertical="center" shrinkToFit="1"/>
    </xf>
    <xf numFmtId="38" fontId="2" fillId="0" borderId="62" xfId="20" applyFont="1" applyBorder="1" applyAlignment="1" applyProtection="1">
      <alignment vertical="center"/>
    </xf>
    <xf numFmtId="0" fontId="2" fillId="0" borderId="37" xfId="0" applyFont="1" applyBorder="1" applyAlignment="1">
      <alignment horizontal="right" vertical="center"/>
    </xf>
    <xf numFmtId="38" fontId="2" fillId="0" borderId="59" xfId="20" applyFont="1" applyBorder="1" applyAlignment="1" applyProtection="1">
      <alignment vertical="center"/>
    </xf>
    <xf numFmtId="38" fontId="2" fillId="0" borderId="63" xfId="20" applyFont="1" applyBorder="1" applyAlignment="1" applyProtection="1">
      <alignment vertical="center"/>
    </xf>
    <xf numFmtId="0" fontId="10" fillId="0" borderId="63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2" fillId="0" borderId="29" xfId="0" applyFont="1" applyBorder="1" applyAlignment="1">
      <alignment horizontal="right" vertical="center"/>
    </xf>
    <xf numFmtId="0" fontId="12" fillId="0" borderId="48" xfId="0" applyFont="1" applyBorder="1" applyAlignment="1">
      <alignment horizontal="right" vertical="center"/>
    </xf>
    <xf numFmtId="0" fontId="12" fillId="0" borderId="4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29" xfId="0" applyFont="1" applyBorder="1" applyAlignment="1">
      <alignment vertical="center"/>
    </xf>
    <xf numFmtId="3" fontId="2" fillId="0" borderId="39" xfId="0" applyNumberFormat="1" applyFont="1" applyBorder="1" applyAlignment="1">
      <alignment vertical="center"/>
    </xf>
    <xf numFmtId="38" fontId="13" fillId="0" borderId="45" xfId="20" applyFont="1" applyBorder="1" applyAlignment="1" applyProtection="1">
      <alignment vertical="center"/>
    </xf>
    <xf numFmtId="38" fontId="2" fillId="0" borderId="25" xfId="20" applyFont="1" applyBorder="1" applyAlignment="1" applyProtection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39" xfId="0" applyFont="1" applyBorder="1" applyAlignment="1">
      <alignment horizontal="right" vertical="center"/>
    </xf>
    <xf numFmtId="37" fontId="12" fillId="0" borderId="29" xfId="0" applyNumberFormat="1" applyFont="1" applyBorder="1" applyAlignment="1">
      <alignment horizontal="right" vertical="center"/>
    </xf>
    <xf numFmtId="38" fontId="13" fillId="0" borderId="14" xfId="20" applyFont="1" applyBorder="1" applyAlignment="1" applyProtection="1">
      <alignment vertical="center"/>
    </xf>
    <xf numFmtId="0" fontId="12" fillId="0" borderId="0" xfId="0" applyFont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38" fontId="2" fillId="0" borderId="69" xfId="20" applyFont="1" applyBorder="1" applyAlignment="1" applyProtection="1">
      <alignment vertical="center"/>
    </xf>
    <xf numFmtId="38" fontId="2" fillId="0" borderId="70" xfId="20" applyFont="1" applyBorder="1" applyAlignment="1" applyProtection="1">
      <alignment vertical="center"/>
    </xf>
    <xf numFmtId="38" fontId="13" fillId="0" borderId="69" xfId="20" applyFont="1" applyBorder="1" applyAlignment="1" applyProtection="1">
      <alignment vertical="center"/>
    </xf>
    <xf numFmtId="38" fontId="2" fillId="0" borderId="11" xfId="20" applyFont="1" applyBorder="1" applyAlignment="1" applyProtection="1">
      <alignment vertical="center"/>
    </xf>
    <xf numFmtId="38" fontId="13" fillId="0" borderId="11" xfId="20" applyFont="1" applyBorder="1" applyAlignment="1" applyProtection="1">
      <alignment vertical="center"/>
    </xf>
    <xf numFmtId="38" fontId="2" fillId="0" borderId="11" xfId="20" applyFont="1" applyBorder="1" applyAlignment="1">
      <alignment vertical="center"/>
    </xf>
    <xf numFmtId="0" fontId="0" fillId="0" borderId="61" xfId="0" applyBorder="1"/>
    <xf numFmtId="0" fontId="0" fillId="0" borderId="71" xfId="0" applyBorder="1"/>
    <xf numFmtId="38" fontId="2" fillId="0" borderId="0" xfId="0" applyNumberFormat="1" applyFont="1" applyAlignment="1">
      <alignment vertical="center"/>
    </xf>
    <xf numFmtId="38" fontId="2" fillId="0" borderId="72" xfId="20" applyFont="1" applyBorder="1" applyAlignment="1" applyProtection="1">
      <alignment vertical="center"/>
    </xf>
    <xf numFmtId="0" fontId="10" fillId="0" borderId="47" xfId="0" applyFont="1" applyBorder="1" applyAlignment="1">
      <alignment horizontal="left" vertical="center"/>
    </xf>
    <xf numFmtId="38" fontId="13" fillId="0" borderId="62" xfId="20" applyFont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horizontal="center" vertical="center"/>
    </xf>
    <xf numFmtId="37" fontId="2" fillId="0" borderId="4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7" fontId="12" fillId="0" borderId="41" xfId="0" applyNumberFormat="1" applyFont="1" applyBorder="1" applyAlignment="1">
      <alignment horizontal="center" vertical="center"/>
    </xf>
    <xf numFmtId="3" fontId="10" fillId="0" borderId="29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37" fontId="12" fillId="0" borderId="1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38" fontId="2" fillId="0" borderId="13" xfId="20" applyFont="1" applyBorder="1" applyAlignment="1">
      <alignment vertical="center"/>
    </xf>
    <xf numFmtId="0" fontId="17" fillId="0" borderId="10" xfId="0" applyFont="1" applyBorder="1"/>
    <xf numFmtId="0" fontId="17" fillId="0" borderId="18" xfId="0" applyFont="1" applyBorder="1"/>
    <xf numFmtId="0" fontId="12" fillId="0" borderId="1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8" fillId="0" borderId="16" xfId="0" applyFont="1" applyBorder="1"/>
    <xf numFmtId="0" fontId="12" fillId="0" borderId="17" xfId="0" applyFont="1" applyBorder="1" applyAlignment="1">
      <alignment vertical="center"/>
    </xf>
    <xf numFmtId="0" fontId="18" fillId="0" borderId="14" xfId="0" applyFont="1" applyBorder="1"/>
    <xf numFmtId="0" fontId="12" fillId="0" borderId="15" xfId="0" applyFont="1" applyBorder="1" applyAlignment="1">
      <alignment vertical="center"/>
    </xf>
    <xf numFmtId="0" fontId="19" fillId="0" borderId="14" xfId="0" applyFont="1" applyBorder="1"/>
    <xf numFmtId="0" fontId="18" fillId="0" borderId="16" xfId="0" quotePrefix="1" applyFont="1" applyBorder="1" applyAlignment="1">
      <alignment horizontal="left"/>
    </xf>
    <xf numFmtId="0" fontId="18" fillId="0" borderId="11" xfId="0" applyFont="1" applyBorder="1"/>
    <xf numFmtId="0" fontId="18" fillId="0" borderId="10" xfId="0" applyFont="1" applyBorder="1"/>
    <xf numFmtId="0" fontId="12" fillId="0" borderId="10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38" fontId="2" fillId="0" borderId="74" xfId="20" applyFont="1" applyBorder="1" applyAlignment="1" applyProtection="1">
      <alignment vertical="center"/>
    </xf>
    <xf numFmtId="38" fontId="2" fillId="0" borderId="75" xfId="20" applyFont="1" applyBorder="1" applyAlignment="1" applyProtection="1">
      <alignment vertical="center"/>
    </xf>
    <xf numFmtId="37" fontId="7" fillId="0" borderId="9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31" xfId="0" applyFont="1" applyFill="1" applyBorder="1" applyAlignment="1">
      <alignment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38" fontId="2" fillId="0" borderId="28" xfId="20" applyFont="1" applyBorder="1" applyAlignment="1">
      <alignment vertical="center"/>
    </xf>
    <xf numFmtId="38" fontId="2" fillId="0" borderId="77" xfId="20" applyFont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2" fillId="4" borderId="23" xfId="0" applyFont="1" applyFill="1" applyBorder="1" applyAlignment="1">
      <alignment horizontal="center" vertical="center"/>
    </xf>
    <xf numFmtId="176" fontId="2" fillId="4" borderId="16" xfId="0" applyNumberFormat="1" applyFont="1" applyFill="1" applyBorder="1" applyAlignment="1">
      <alignment vertical="center"/>
    </xf>
    <xf numFmtId="176" fontId="2" fillId="4" borderId="34" xfId="0" applyNumberFormat="1" applyFont="1" applyFill="1" applyBorder="1" applyAlignment="1">
      <alignment vertical="center"/>
    </xf>
    <xf numFmtId="38" fontId="2" fillId="0" borderId="9" xfId="20" applyFont="1" applyBorder="1" applyAlignment="1">
      <alignment vertical="center"/>
    </xf>
    <xf numFmtId="38" fontId="2" fillId="0" borderId="8" xfId="20" applyFont="1" applyBorder="1" applyAlignment="1">
      <alignment vertical="center"/>
    </xf>
    <xf numFmtId="38" fontId="2" fillId="0" borderId="0" xfId="20" applyFont="1" applyBorder="1" applyAlignment="1">
      <alignment horizontal="center" vertical="center"/>
    </xf>
    <xf numFmtId="38" fontId="2" fillId="0" borderId="9" xfId="20" applyFont="1" applyBorder="1" applyAlignment="1" applyProtection="1">
      <alignment vertical="center"/>
    </xf>
    <xf numFmtId="0" fontId="2" fillId="4" borderId="8" xfId="0" applyFont="1" applyFill="1" applyBorder="1" applyAlignment="1">
      <alignment vertical="center"/>
    </xf>
    <xf numFmtId="38" fontId="16" fillId="0" borderId="14" xfId="20" applyFont="1" applyFill="1" applyBorder="1" applyAlignment="1">
      <alignment horizontal="right" vertical="center"/>
    </xf>
    <xf numFmtId="0" fontId="2" fillId="4" borderId="64" xfId="0" applyFont="1" applyFill="1" applyBorder="1" applyAlignment="1">
      <alignment vertical="center"/>
    </xf>
    <xf numFmtId="38" fontId="2" fillId="0" borderId="78" xfId="20" applyFont="1" applyBorder="1" applyAlignment="1">
      <alignment vertical="center"/>
    </xf>
    <xf numFmtId="38" fontId="2" fillId="0" borderId="16" xfId="0" applyNumberFormat="1" applyFont="1" applyBorder="1" applyAlignment="1">
      <alignment vertical="center"/>
    </xf>
    <xf numFmtId="10" fontId="2" fillId="0" borderId="18" xfId="18" applyNumberFormat="1" applyFont="1" applyBorder="1" applyAlignment="1">
      <alignment vertical="center"/>
    </xf>
    <xf numFmtId="10" fontId="2" fillId="0" borderId="18" xfId="18" applyNumberFormat="1" applyFont="1" applyBorder="1" applyAlignment="1" applyProtection="1">
      <alignment vertical="center"/>
    </xf>
    <xf numFmtId="186" fontId="2" fillId="0" borderId="16" xfId="18" applyNumberFormat="1" applyFont="1" applyBorder="1" applyAlignment="1" applyProtection="1">
      <alignment horizontal="center" vertical="center"/>
    </xf>
    <xf numFmtId="38" fontId="2" fillId="0" borderId="8" xfId="20" applyFont="1" applyBorder="1" applyAlignment="1" applyProtection="1">
      <alignment vertical="center"/>
    </xf>
    <xf numFmtId="0" fontId="2" fillId="4" borderId="64" xfId="0" applyFont="1" applyFill="1" applyBorder="1" applyAlignment="1">
      <alignment horizontal="center" vertical="center"/>
    </xf>
    <xf numFmtId="38" fontId="2" fillId="0" borderId="79" xfId="20" applyFont="1" applyBorder="1" applyAlignment="1" applyProtection="1">
      <alignment vertical="center"/>
    </xf>
    <xf numFmtId="38" fontId="2" fillId="0" borderId="0" xfId="20" applyFont="1" applyBorder="1" applyAlignment="1" applyProtection="1">
      <alignment horizontal="right" vertical="center"/>
    </xf>
    <xf numFmtId="38" fontId="2" fillId="0" borderId="45" xfId="20" applyFont="1" applyBorder="1" applyAlignment="1">
      <alignment vertical="center"/>
    </xf>
    <xf numFmtId="38" fontId="2" fillId="0" borderId="59" xfId="20" applyFont="1" applyBorder="1" applyAlignment="1">
      <alignment vertical="center"/>
    </xf>
    <xf numFmtId="40" fontId="2" fillId="0" borderId="0" xfId="20" applyNumberFormat="1" applyFont="1" applyBorder="1" applyAlignment="1" applyProtection="1">
      <alignment vertical="center"/>
    </xf>
    <xf numFmtId="185" fontId="2" fillId="0" borderId="0" xfId="20" applyNumberFormat="1" applyFont="1" applyBorder="1" applyAlignment="1" applyProtection="1">
      <alignment vertical="center"/>
    </xf>
    <xf numFmtId="0" fontId="2" fillId="4" borderId="80" xfId="0" applyFont="1" applyFill="1" applyBorder="1" applyAlignment="1">
      <alignment vertical="center"/>
    </xf>
    <xf numFmtId="38" fontId="16" fillId="4" borderId="11" xfId="20" applyFont="1" applyFill="1" applyBorder="1" applyAlignment="1">
      <alignment horizontal="right" vertical="center"/>
    </xf>
    <xf numFmtId="38" fontId="16" fillId="4" borderId="21" xfId="20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center" vertical="center"/>
    </xf>
    <xf numFmtId="38" fontId="2" fillId="4" borderId="13" xfId="20" applyFont="1" applyFill="1" applyBorder="1" applyAlignment="1" applyProtection="1">
      <alignment vertical="center"/>
    </xf>
    <xf numFmtId="38" fontId="2" fillId="4" borderId="81" xfId="20" applyFont="1" applyFill="1" applyBorder="1" applyAlignment="1" applyProtection="1">
      <alignment vertical="center"/>
    </xf>
    <xf numFmtId="38" fontId="2" fillId="4" borderId="82" xfId="20" applyFont="1" applyFill="1" applyBorder="1" applyAlignment="1" applyProtection="1">
      <alignment vertical="center"/>
    </xf>
    <xf numFmtId="38" fontId="2" fillId="4" borderId="11" xfId="20" applyFont="1" applyFill="1" applyBorder="1" applyAlignment="1">
      <alignment vertical="center"/>
    </xf>
    <xf numFmtId="38" fontId="2" fillId="4" borderId="13" xfId="20" applyFont="1" applyFill="1" applyBorder="1" applyAlignment="1">
      <alignment vertical="center"/>
    </xf>
    <xf numFmtId="38" fontId="16" fillId="4" borderId="83" xfId="20" applyFont="1" applyFill="1" applyBorder="1" applyAlignment="1">
      <alignment horizontal="right" vertical="center"/>
    </xf>
    <xf numFmtId="0" fontId="2" fillId="4" borderId="19" xfId="0" applyFont="1" applyFill="1" applyBorder="1" applyAlignment="1">
      <alignment vertical="center"/>
    </xf>
    <xf numFmtId="0" fontId="2" fillId="4" borderId="84" xfId="0" applyFont="1" applyFill="1" applyBorder="1" applyAlignment="1">
      <alignment horizontal="center" vertical="center"/>
    </xf>
    <xf numFmtId="38" fontId="2" fillId="4" borderId="84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38" fontId="2" fillId="4" borderId="10" xfId="20" applyFont="1" applyFill="1" applyBorder="1" applyAlignment="1" applyProtection="1">
      <alignment vertical="center"/>
    </xf>
    <xf numFmtId="38" fontId="2" fillId="4" borderId="84" xfId="20" applyFont="1" applyFill="1" applyBorder="1" applyAlignment="1" applyProtection="1">
      <alignment vertical="center"/>
    </xf>
    <xf numFmtId="38" fontId="2" fillId="4" borderId="85" xfId="20" applyFont="1" applyFill="1" applyBorder="1" applyAlignment="1" applyProtection="1">
      <alignment vertical="center"/>
    </xf>
    <xf numFmtId="38" fontId="2" fillId="4" borderId="86" xfId="20" applyFont="1" applyFill="1" applyBorder="1" applyAlignment="1" applyProtection="1">
      <alignment vertical="center"/>
    </xf>
    <xf numFmtId="37" fontId="2" fillId="4" borderId="10" xfId="0" applyNumberFormat="1" applyFont="1" applyFill="1" applyBorder="1" applyAlignment="1">
      <alignment vertical="center"/>
    </xf>
    <xf numFmtId="38" fontId="2" fillId="4" borderId="35" xfId="20" applyFont="1" applyFill="1" applyBorder="1" applyAlignment="1" applyProtection="1">
      <alignment vertical="center"/>
    </xf>
    <xf numFmtId="38" fontId="2" fillId="4" borderId="36" xfId="20" applyFont="1" applyFill="1" applyBorder="1" applyAlignment="1" applyProtection="1">
      <alignment vertical="center"/>
    </xf>
    <xf numFmtId="38" fontId="2" fillId="0" borderId="0" xfId="20" applyFont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38" fontId="2" fillId="4" borderId="0" xfId="20" applyFont="1" applyFill="1" applyBorder="1" applyAlignment="1">
      <alignment vertical="center"/>
    </xf>
    <xf numFmtId="38" fontId="2" fillId="4" borderId="14" xfId="20" applyFont="1" applyFill="1" applyBorder="1" applyAlignment="1">
      <alignment vertical="center"/>
    </xf>
    <xf numFmtId="38" fontId="2" fillId="4" borderId="25" xfId="20" applyFont="1" applyFill="1" applyBorder="1" applyAlignment="1">
      <alignment vertical="center"/>
    </xf>
    <xf numFmtId="0" fontId="2" fillId="4" borderId="35" xfId="0" applyFont="1" applyFill="1" applyBorder="1" applyAlignment="1">
      <alignment vertical="center"/>
    </xf>
    <xf numFmtId="0" fontId="2" fillId="4" borderId="35" xfId="0" applyFont="1" applyFill="1" applyBorder="1" applyAlignment="1">
      <alignment horizontal="center" vertical="center"/>
    </xf>
    <xf numFmtId="38" fontId="2" fillId="4" borderId="10" xfId="20" applyFont="1" applyFill="1" applyBorder="1" applyAlignment="1">
      <alignment vertical="center"/>
    </xf>
    <xf numFmtId="38" fontId="2" fillId="4" borderId="35" xfId="20" applyFont="1" applyFill="1" applyBorder="1" applyAlignment="1">
      <alignment vertical="center"/>
    </xf>
    <xf numFmtId="38" fontId="2" fillId="4" borderId="35" xfId="20" applyFont="1" applyFill="1" applyBorder="1" applyAlignment="1">
      <alignment horizontal="center" vertical="center"/>
    </xf>
    <xf numFmtId="40" fontId="2" fillId="0" borderId="0" xfId="20" applyNumberFormat="1" applyFont="1" applyBorder="1" applyAlignment="1">
      <alignment vertical="center"/>
    </xf>
    <xf numFmtId="38" fontId="2" fillId="0" borderId="26" xfId="20" applyFont="1" applyBorder="1" applyAlignment="1">
      <alignment vertical="center"/>
    </xf>
    <xf numFmtId="38" fontId="2" fillId="0" borderId="18" xfId="20" applyFont="1" applyBorder="1" applyAlignment="1">
      <alignment horizontal="center" vertical="center"/>
    </xf>
    <xf numFmtId="38" fontId="2" fillId="0" borderId="27" xfId="20" applyFont="1" applyBorder="1" applyAlignment="1" applyProtection="1">
      <alignment vertical="center"/>
    </xf>
    <xf numFmtId="38" fontId="2" fillId="0" borderId="19" xfId="20" applyFont="1" applyBorder="1" applyAlignment="1" applyProtection="1">
      <alignment vertical="center"/>
    </xf>
    <xf numFmtId="0" fontId="2" fillId="4" borderId="38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38" fontId="2" fillId="4" borderId="4" xfId="20" applyFont="1" applyFill="1" applyBorder="1" applyAlignment="1" applyProtection="1">
      <alignment vertical="center"/>
    </xf>
    <xf numFmtId="38" fontId="2" fillId="4" borderId="38" xfId="20" applyFont="1" applyFill="1" applyBorder="1" applyAlignment="1" applyProtection="1">
      <alignment vertical="center"/>
    </xf>
    <xf numFmtId="38" fontId="2" fillId="4" borderId="49" xfId="20" applyFont="1" applyFill="1" applyBorder="1" applyAlignment="1" applyProtection="1">
      <alignment vertical="center"/>
    </xf>
    <xf numFmtId="38" fontId="2" fillId="4" borderId="36" xfId="20" applyFont="1" applyFill="1" applyBorder="1" applyAlignment="1">
      <alignment vertical="center"/>
    </xf>
    <xf numFmtId="187" fontId="16" fillId="0" borderId="9" xfId="20" applyNumberFormat="1" applyFont="1" applyBorder="1" applyAlignment="1">
      <alignment horizontal="left"/>
    </xf>
    <xf numFmtId="0" fontId="12" fillId="0" borderId="87" xfId="0" applyFont="1" applyBorder="1" applyAlignment="1">
      <alignment horizontal="center" vertical="center"/>
    </xf>
    <xf numFmtId="38" fontId="10" fillId="0" borderId="58" xfId="0" applyNumberFormat="1" applyFont="1" applyBorder="1" applyAlignment="1">
      <alignment vertical="center"/>
    </xf>
    <xf numFmtId="38" fontId="10" fillId="0" borderId="29" xfId="20" applyFont="1" applyBorder="1" applyAlignment="1" applyProtection="1">
      <alignment horizontal="left" vertical="center"/>
    </xf>
    <xf numFmtId="0" fontId="12" fillId="0" borderId="9" xfId="0" applyFont="1" applyBorder="1" applyAlignment="1">
      <alignment horizontal="center" vertical="center"/>
    </xf>
    <xf numFmtId="10" fontId="2" fillId="0" borderId="29" xfId="18" applyNumberFormat="1" applyFont="1" applyBorder="1" applyAlignment="1">
      <alignment vertical="center"/>
    </xf>
    <xf numFmtId="10" fontId="2" fillId="0" borderId="17" xfId="18" applyNumberFormat="1" applyFont="1" applyBorder="1" applyAlignment="1">
      <alignment vertical="center"/>
    </xf>
    <xf numFmtId="0" fontId="10" fillId="0" borderId="88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38" fontId="2" fillId="0" borderId="33" xfId="0" applyNumberFormat="1" applyFont="1" applyBorder="1" applyAlignment="1">
      <alignment vertical="center"/>
    </xf>
    <xf numFmtId="0" fontId="2" fillId="0" borderId="40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89" xfId="0" applyFont="1" applyBorder="1" applyAlignment="1">
      <alignment vertical="center"/>
    </xf>
    <xf numFmtId="0" fontId="12" fillId="0" borderId="73" xfId="0" applyFont="1" applyBorder="1" applyAlignment="1">
      <alignment horizontal="right" vertical="center"/>
    </xf>
    <xf numFmtId="37" fontId="2" fillId="0" borderId="13" xfId="0" applyNumberFormat="1" applyFont="1" applyBorder="1" applyAlignment="1">
      <alignment horizontal="center" vertical="center"/>
    </xf>
    <xf numFmtId="188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83" fontId="25" fillId="0" borderId="0" xfId="0" applyNumberFormat="1" applyFont="1" applyAlignment="1">
      <alignment vertical="center"/>
    </xf>
    <xf numFmtId="183" fontId="26" fillId="0" borderId="0" xfId="0" applyNumberFormat="1" applyFont="1" applyAlignment="1">
      <alignment vertical="center"/>
    </xf>
    <xf numFmtId="183" fontId="23" fillId="0" borderId="0" xfId="0" applyNumberFormat="1" applyFont="1" applyAlignment="1">
      <alignment vertical="center"/>
    </xf>
    <xf numFmtId="188" fontId="21" fillId="0" borderId="0" xfId="0" applyNumberFormat="1" applyFont="1" applyAlignment="1">
      <alignment vertical="center"/>
    </xf>
    <xf numFmtId="189" fontId="23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81" fontId="2" fillId="0" borderId="37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0" fontId="2" fillId="0" borderId="37" xfId="20" applyNumberFormat="1" applyFont="1" applyBorder="1" applyAlignment="1" applyProtection="1">
      <alignment vertical="center"/>
    </xf>
    <xf numFmtId="37" fontId="12" fillId="0" borderId="13" xfId="0" applyNumberFormat="1" applyFont="1" applyBorder="1" applyAlignment="1">
      <alignment horizontal="center" vertical="center"/>
    </xf>
    <xf numFmtId="38" fontId="2" fillId="0" borderId="38" xfId="2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0" fontId="21" fillId="0" borderId="19" xfId="0" applyFont="1" applyBorder="1" applyAlignment="1">
      <alignment vertical="center"/>
    </xf>
    <xf numFmtId="0" fontId="21" fillId="0" borderId="0" xfId="29" quotePrefix="1" applyFont="1" applyAlignment="1">
      <alignment horizontal="left" vertical="center"/>
    </xf>
    <xf numFmtId="0" fontId="21" fillId="0" borderId="10" xfId="29" applyFont="1" applyBorder="1"/>
    <xf numFmtId="0" fontId="2" fillId="4" borderId="14" xfId="0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38" fontId="2" fillId="0" borderId="8" xfId="20" applyFont="1" applyBorder="1" applyAlignment="1" applyProtection="1">
      <alignment horizontal="right" vertical="center"/>
    </xf>
    <xf numFmtId="38" fontId="2" fillId="0" borderId="8" xfId="20" applyFont="1" applyBorder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38" fontId="2" fillId="4" borderId="35" xfId="20" applyFont="1" applyFill="1" applyBorder="1" applyAlignment="1" applyProtection="1">
      <alignment vertical="center" shrinkToFit="1"/>
    </xf>
    <xf numFmtId="0" fontId="2" fillId="0" borderId="0" xfId="28" applyFont="1" applyAlignment="1">
      <alignment horizontal="center" vertical="center"/>
    </xf>
    <xf numFmtId="0" fontId="16" fillId="0" borderId="0" xfId="20" applyNumberFormat="1" applyFont="1" applyBorder="1" applyAlignment="1">
      <alignment horizontal="left"/>
    </xf>
    <xf numFmtId="38" fontId="2" fillId="0" borderId="9" xfId="20" applyFont="1" applyBorder="1" applyAlignment="1">
      <alignment horizontal="right" vertical="center"/>
    </xf>
    <xf numFmtId="0" fontId="2" fillId="0" borderId="18" xfId="28" applyFont="1" applyBorder="1" applyAlignment="1">
      <alignment horizontal="center" vertical="center"/>
    </xf>
    <xf numFmtId="38" fontId="2" fillId="0" borderId="20" xfId="20" applyFont="1" applyBorder="1" applyAlignment="1">
      <alignment vertical="center"/>
    </xf>
    <xf numFmtId="0" fontId="2" fillId="0" borderId="26" xfId="28" applyFont="1" applyBorder="1" applyAlignment="1">
      <alignment horizontal="center" vertical="center"/>
    </xf>
    <xf numFmtId="0" fontId="2" fillId="0" borderId="39" xfId="28" applyFont="1" applyBorder="1" applyAlignment="1">
      <alignment horizontal="center" vertical="center"/>
    </xf>
    <xf numFmtId="0" fontId="2" fillId="0" borderId="23" xfId="28" applyFont="1" applyBorder="1" applyAlignment="1">
      <alignment horizontal="center" vertical="center"/>
    </xf>
    <xf numFmtId="38" fontId="2" fillId="0" borderId="0" xfId="22" applyFont="1" applyBorder="1" applyAlignment="1">
      <alignment vertical="center"/>
    </xf>
    <xf numFmtId="0" fontId="2" fillId="0" borderId="8" xfId="28" applyFont="1" applyBorder="1" applyAlignment="1">
      <alignment vertical="center"/>
    </xf>
    <xf numFmtId="0" fontId="2" fillId="0" borderId="40" xfId="28" applyFont="1" applyBorder="1" applyAlignment="1">
      <alignment vertical="center"/>
    </xf>
    <xf numFmtId="0" fontId="10" fillId="0" borderId="41" xfId="28" applyFont="1" applyBorder="1" applyAlignment="1">
      <alignment vertical="center"/>
    </xf>
    <xf numFmtId="0" fontId="2" fillId="0" borderId="22" xfId="28" applyFont="1" applyBorder="1" applyAlignment="1">
      <alignment vertical="center"/>
    </xf>
    <xf numFmtId="0" fontId="2" fillId="0" borderId="26" xfId="28" applyFont="1" applyBorder="1" applyAlignment="1">
      <alignment vertical="center"/>
    </xf>
    <xf numFmtId="0" fontId="2" fillId="0" borderId="37" xfId="28" applyFont="1" applyBorder="1" applyAlignment="1">
      <alignment vertical="center"/>
    </xf>
    <xf numFmtId="0" fontId="10" fillId="0" borderId="29" xfId="28" applyFont="1" applyBorder="1" applyAlignment="1">
      <alignment vertical="center"/>
    </xf>
    <xf numFmtId="0" fontId="2" fillId="0" borderId="33" xfId="28" applyFont="1" applyBorder="1" applyAlignment="1">
      <alignment vertical="center"/>
    </xf>
    <xf numFmtId="0" fontId="2" fillId="0" borderId="0" xfId="28" applyFont="1" applyAlignment="1">
      <alignment horizontal="left" vertical="center"/>
    </xf>
    <xf numFmtId="38" fontId="2" fillId="0" borderId="0" xfId="22" applyFont="1" applyBorder="1" applyAlignment="1" applyProtection="1">
      <alignment vertical="center"/>
    </xf>
    <xf numFmtId="0" fontId="2" fillId="0" borderId="39" xfId="28" applyFont="1" applyBorder="1" applyAlignment="1">
      <alignment vertical="center"/>
    </xf>
    <xf numFmtId="0" fontId="10" fillId="0" borderId="0" xfId="28" applyFont="1" applyAlignment="1">
      <alignment vertical="center"/>
    </xf>
    <xf numFmtId="0" fontId="2" fillId="0" borderId="90" xfId="28" applyFont="1" applyBorder="1" applyAlignment="1">
      <alignment vertical="center"/>
    </xf>
    <xf numFmtId="38" fontId="2" fillId="0" borderId="0" xfId="22" applyFont="1" applyBorder="1" applyAlignment="1" applyProtection="1">
      <alignment horizontal="right" vertical="center"/>
    </xf>
    <xf numFmtId="0" fontId="3" fillId="0" borderId="40" xfId="28" applyFont="1" applyBorder="1" applyAlignment="1">
      <alignment vertical="center"/>
    </xf>
    <xf numFmtId="0" fontId="2" fillId="0" borderId="62" xfId="28" applyFont="1" applyBorder="1" applyAlignment="1">
      <alignment vertical="center"/>
    </xf>
    <xf numFmtId="38" fontId="2" fillId="5" borderId="0" xfId="22" applyFont="1" applyFill="1" applyBorder="1" applyAlignment="1" applyProtection="1">
      <alignment vertical="center"/>
    </xf>
    <xf numFmtId="40" fontId="2" fillId="0" borderId="0" xfId="22" applyNumberFormat="1" applyFont="1" applyBorder="1" applyAlignment="1" applyProtection="1">
      <alignment vertical="center"/>
    </xf>
    <xf numFmtId="185" fontId="2" fillId="0" borderId="0" xfId="22" applyNumberFormat="1" applyFont="1" applyBorder="1" applyAlignment="1" applyProtection="1">
      <alignment vertical="center"/>
    </xf>
    <xf numFmtId="0" fontId="10" fillId="0" borderId="37" xfId="28" applyFont="1" applyBorder="1" applyAlignment="1">
      <alignment vertical="center"/>
    </xf>
    <xf numFmtId="0" fontId="2" fillId="0" borderId="0" xfId="28" applyFont="1" applyAlignment="1">
      <alignment vertical="center"/>
    </xf>
    <xf numFmtId="0" fontId="2" fillId="0" borderId="0" xfId="28" applyFont="1" applyAlignment="1">
      <alignment horizontal="right" vertical="center"/>
    </xf>
    <xf numFmtId="0" fontId="2" fillId="0" borderId="14" xfId="28" applyFont="1" applyBorder="1" applyAlignment="1">
      <alignment vertical="center"/>
    </xf>
    <xf numFmtId="0" fontId="10" fillId="0" borderId="14" xfId="28" applyFont="1" applyBorder="1" applyAlignment="1">
      <alignment vertical="center"/>
    </xf>
    <xf numFmtId="0" fontId="2" fillId="0" borderId="16" xfId="28" applyFont="1" applyBorder="1" applyAlignment="1">
      <alignment vertical="center"/>
    </xf>
    <xf numFmtId="0" fontId="10" fillId="0" borderId="16" xfId="28" applyFont="1" applyBorder="1" applyAlignment="1">
      <alignment vertical="center"/>
    </xf>
    <xf numFmtId="0" fontId="2" fillId="0" borderId="23" xfId="28" applyFont="1" applyBorder="1" applyAlignment="1">
      <alignment vertical="center"/>
    </xf>
    <xf numFmtId="38" fontId="2" fillId="0" borderId="0" xfId="22" applyFont="1" applyBorder="1" applyAlignment="1">
      <alignment horizontal="center" vertical="center"/>
    </xf>
    <xf numFmtId="0" fontId="10" fillId="0" borderId="16" xfId="28" applyFont="1" applyBorder="1" applyAlignment="1">
      <alignment horizontal="center" vertical="center"/>
    </xf>
    <xf numFmtId="187" fontId="16" fillId="0" borderId="0" xfId="22" applyNumberFormat="1" applyFont="1" applyBorder="1" applyAlignment="1">
      <alignment horizontal="left" shrinkToFit="1"/>
    </xf>
    <xf numFmtId="0" fontId="16" fillId="0" borderId="0" xfId="22" applyNumberFormat="1" applyFont="1" applyBorder="1" applyAlignment="1">
      <alignment horizontal="left"/>
    </xf>
    <xf numFmtId="187" fontId="16" fillId="0" borderId="0" xfId="22" applyNumberFormat="1" applyFont="1" applyBorder="1" applyAlignment="1">
      <alignment horizontal="left"/>
    </xf>
    <xf numFmtId="38" fontId="2" fillId="0" borderId="0" xfId="22" applyFont="1" applyBorder="1" applyAlignment="1">
      <alignment horizontal="right" vertical="center"/>
    </xf>
    <xf numFmtId="40" fontId="2" fillId="0" borderId="0" xfId="22" applyNumberFormat="1" applyFont="1" applyBorder="1" applyAlignment="1">
      <alignment vertical="center"/>
    </xf>
    <xf numFmtId="0" fontId="2" fillId="5" borderId="23" xfId="28" applyFont="1" applyFill="1" applyBorder="1" applyAlignment="1">
      <alignment horizontal="center" vertical="center"/>
    </xf>
    <xf numFmtId="2" fontId="20" fillId="0" borderId="0" xfId="28" applyNumberFormat="1" applyFont="1"/>
    <xf numFmtId="38" fontId="2" fillId="0" borderId="18" xfId="22" applyFont="1" applyBorder="1" applyAlignment="1">
      <alignment vertical="center"/>
    </xf>
    <xf numFmtId="0" fontId="2" fillId="0" borderId="77" xfId="28" applyFont="1" applyBorder="1" applyAlignment="1">
      <alignment vertical="center"/>
    </xf>
    <xf numFmtId="0" fontId="2" fillId="0" borderId="13" xfId="28" applyFont="1" applyBorder="1" applyAlignment="1">
      <alignment vertical="center"/>
    </xf>
    <xf numFmtId="0" fontId="2" fillId="0" borderId="11" xfId="28" applyFont="1" applyBorder="1" applyAlignment="1">
      <alignment vertical="center"/>
    </xf>
    <xf numFmtId="38" fontId="2" fillId="0" borderId="13" xfId="22" applyFont="1" applyBorder="1" applyAlignment="1">
      <alignment vertical="center"/>
    </xf>
    <xf numFmtId="0" fontId="2" fillId="0" borderId="19" xfId="28" applyFont="1" applyBorder="1" applyAlignment="1">
      <alignment vertical="center"/>
    </xf>
    <xf numFmtId="0" fontId="2" fillId="0" borderId="4" xfId="28" applyFont="1" applyBorder="1" applyAlignment="1">
      <alignment horizontal="center" vertical="center"/>
    </xf>
    <xf numFmtId="0" fontId="10" fillId="0" borderId="4" xfId="28" applyFont="1" applyBorder="1" applyAlignment="1">
      <alignment vertical="center"/>
    </xf>
    <xf numFmtId="0" fontId="2" fillId="0" borderId="68" xfId="28" applyFont="1" applyBorder="1" applyAlignment="1">
      <alignment vertical="center"/>
    </xf>
    <xf numFmtId="38" fontId="2" fillId="0" borderId="4" xfId="22" applyFont="1" applyBorder="1" applyAlignment="1" applyProtection="1">
      <alignment vertical="center"/>
    </xf>
    <xf numFmtId="184" fontId="2" fillId="0" borderId="0" xfId="22" applyNumberFormat="1" applyFont="1" applyBorder="1" applyAlignment="1">
      <alignment vertical="center"/>
    </xf>
    <xf numFmtId="38" fontId="2" fillId="0" borderId="0" xfId="22" applyFont="1" applyBorder="1" applyAlignment="1">
      <alignment horizontal="left" vertical="center"/>
    </xf>
    <xf numFmtId="10" fontId="2" fillId="0" borderId="0" xfId="19" applyNumberFormat="1" applyFont="1" applyBorder="1" applyAlignment="1">
      <alignment vertical="center"/>
    </xf>
    <xf numFmtId="178" fontId="16" fillId="0" borderId="0" xfId="22" applyNumberFormat="1" applyFont="1" applyBorder="1" applyAlignment="1">
      <alignment horizontal="left" shrinkToFit="1"/>
    </xf>
    <xf numFmtId="38" fontId="2" fillId="0" borderId="0" xfId="22" applyFont="1" applyBorder="1" applyAlignment="1" applyProtection="1">
      <alignment vertical="center" shrinkToFit="1"/>
    </xf>
    <xf numFmtId="0" fontId="2" fillId="0" borderId="0" xfId="26" applyFont="1">
      <alignment vertical="center"/>
    </xf>
    <xf numFmtId="0" fontId="1" fillId="0" borderId="0" xfId="26">
      <alignment vertical="center"/>
    </xf>
    <xf numFmtId="0" fontId="2" fillId="0" borderId="0" xfId="26" applyFont="1" applyAlignment="1">
      <alignment horizontal="center" vertical="center"/>
    </xf>
    <xf numFmtId="0" fontId="27" fillId="0" borderId="0" xfId="26" applyFont="1">
      <alignment vertical="center"/>
    </xf>
    <xf numFmtId="0" fontId="27" fillId="0" borderId="2" xfId="26" applyFont="1" applyBorder="1" applyAlignment="1">
      <alignment horizontal="center" vertical="center"/>
    </xf>
    <xf numFmtId="0" fontId="1" fillId="0" borderId="91" xfId="26" applyBorder="1" applyAlignment="1">
      <alignment horizontal="center" vertical="center"/>
    </xf>
    <xf numFmtId="0" fontId="27" fillId="0" borderId="92" xfId="26" applyFont="1" applyBorder="1">
      <alignment vertical="center"/>
    </xf>
    <xf numFmtId="0" fontId="27" fillId="0" borderId="93" xfId="26" applyFont="1" applyBorder="1">
      <alignment vertical="center"/>
    </xf>
    <xf numFmtId="0" fontId="27" fillId="0" borderId="94" xfId="26" applyFont="1" applyBorder="1">
      <alignment vertical="center"/>
    </xf>
    <xf numFmtId="0" fontId="27" fillId="0" borderId="95" xfId="26" applyFont="1" applyBorder="1">
      <alignment vertical="center"/>
    </xf>
    <xf numFmtId="0" fontId="10" fillId="0" borderId="93" xfId="26" applyFont="1" applyBorder="1">
      <alignment vertical="center"/>
    </xf>
    <xf numFmtId="0" fontId="1" fillId="0" borderId="94" xfId="26" applyBorder="1">
      <alignment vertical="center"/>
    </xf>
    <xf numFmtId="0" fontId="1" fillId="0" borderId="95" xfId="26" applyBorder="1">
      <alignment vertical="center"/>
    </xf>
    <xf numFmtId="0" fontId="1" fillId="0" borderId="93" xfId="26" applyBorder="1">
      <alignment vertical="center"/>
    </xf>
    <xf numFmtId="0" fontId="27" fillId="0" borderId="96" xfId="26" applyFont="1" applyBorder="1">
      <alignment vertical="center"/>
    </xf>
    <xf numFmtId="0" fontId="2" fillId="0" borderId="97" xfId="26" applyFont="1" applyBorder="1" applyAlignment="1">
      <alignment horizontal="center" vertical="center"/>
    </xf>
    <xf numFmtId="0" fontId="2" fillId="0" borderId="98" xfId="26" applyFont="1" applyBorder="1" applyAlignment="1">
      <alignment horizontal="center" vertical="center"/>
    </xf>
    <xf numFmtId="0" fontId="2" fillId="0" borderId="99" xfId="26" applyFont="1" applyBorder="1" applyAlignment="1">
      <alignment horizontal="center" vertical="center"/>
    </xf>
    <xf numFmtId="0" fontId="12" fillId="0" borderId="30" xfId="26" quotePrefix="1" applyFont="1" applyBorder="1" applyAlignment="1">
      <alignment horizontal="left" vertical="top"/>
    </xf>
    <xf numFmtId="0" fontId="12" fillId="0" borderId="98" xfId="26" quotePrefix="1" applyFont="1" applyBorder="1" applyAlignment="1">
      <alignment horizontal="right" vertical="top"/>
    </xf>
    <xf numFmtId="2" fontId="12" fillId="0" borderId="99" xfId="26" quotePrefix="1" applyNumberFormat="1" applyFont="1" applyBorder="1" applyAlignment="1">
      <alignment horizontal="right" vertical="top"/>
    </xf>
    <xf numFmtId="0" fontId="2" fillId="0" borderId="30" xfId="26" applyFont="1" applyBorder="1" applyAlignment="1">
      <alignment horizontal="left" vertical="top"/>
    </xf>
    <xf numFmtId="1" fontId="10" fillId="0" borderId="99" xfId="26" applyNumberFormat="1" applyFont="1" applyBorder="1" applyAlignment="1">
      <alignment horizontal="right" vertical="top"/>
    </xf>
    <xf numFmtId="0" fontId="2" fillId="0" borderId="98" xfId="26" applyFont="1" applyBorder="1" applyAlignment="1">
      <alignment horizontal="right" vertical="center"/>
    </xf>
    <xf numFmtId="0" fontId="2" fillId="0" borderId="100" xfId="26" applyFont="1" applyBorder="1" applyAlignment="1">
      <alignment horizontal="left" vertical="center"/>
    </xf>
    <xf numFmtId="0" fontId="2" fillId="0" borderId="30" xfId="26" applyFont="1" applyBorder="1">
      <alignment vertical="center"/>
    </xf>
    <xf numFmtId="0" fontId="27" fillId="0" borderId="98" xfId="26" applyFont="1" applyBorder="1">
      <alignment vertical="center"/>
    </xf>
    <xf numFmtId="0" fontId="2" fillId="0" borderId="101" xfId="26" applyFont="1" applyBorder="1">
      <alignment vertical="center"/>
    </xf>
    <xf numFmtId="2" fontId="12" fillId="0" borderId="99" xfId="26" applyNumberFormat="1" applyFont="1" applyBorder="1" applyAlignment="1">
      <alignment horizontal="right" vertical="top"/>
    </xf>
    <xf numFmtId="0" fontId="2" fillId="0" borderId="102" xfId="26" applyFont="1" applyBorder="1" applyAlignment="1">
      <alignment horizontal="right" vertical="center"/>
    </xf>
    <xf numFmtId="0" fontId="2" fillId="0" borderId="103" xfId="26" applyFont="1" applyBorder="1" applyAlignment="1">
      <alignment horizontal="right" vertical="center"/>
    </xf>
    <xf numFmtId="0" fontId="2" fillId="0" borderId="13" xfId="26" applyFont="1" applyBorder="1" applyAlignment="1">
      <alignment horizontal="center" vertical="center"/>
    </xf>
    <xf numFmtId="2" fontId="2" fillId="0" borderId="30" xfId="26" applyNumberFormat="1" applyFont="1" applyBorder="1">
      <alignment vertical="center"/>
    </xf>
    <xf numFmtId="0" fontId="2" fillId="0" borderId="98" xfId="26" applyFont="1" applyBorder="1">
      <alignment vertical="center"/>
    </xf>
    <xf numFmtId="2" fontId="2" fillId="0" borderId="98" xfId="26" applyNumberFormat="1" applyFont="1" applyBorder="1">
      <alignment vertical="center"/>
    </xf>
    <xf numFmtId="0" fontId="2" fillId="0" borderId="99" xfId="26" applyFont="1" applyBorder="1">
      <alignment vertical="center"/>
    </xf>
    <xf numFmtId="0" fontId="27" fillId="0" borderId="97" xfId="26" applyFont="1" applyBorder="1">
      <alignment vertical="center"/>
    </xf>
    <xf numFmtId="0" fontId="27" fillId="0" borderId="99" xfId="26" applyFont="1" applyBorder="1">
      <alignment vertical="center"/>
    </xf>
    <xf numFmtId="0" fontId="2" fillId="0" borderId="100" xfId="26" applyFont="1" applyBorder="1" applyAlignment="1">
      <alignment horizontal="right" vertical="center"/>
    </xf>
    <xf numFmtId="0" fontId="2" fillId="0" borderId="104" xfId="26" applyFont="1" applyBorder="1" applyAlignment="1">
      <alignment horizontal="right" vertical="center"/>
    </xf>
    <xf numFmtId="0" fontId="2" fillId="0" borderId="97" xfId="26" applyFont="1" applyBorder="1">
      <alignment vertical="center"/>
    </xf>
    <xf numFmtId="1" fontId="10" fillId="0" borderId="99" xfId="26" applyNumberFormat="1" applyFont="1" applyBorder="1" applyAlignment="1">
      <alignment horizontal="center" vertical="center"/>
    </xf>
    <xf numFmtId="2" fontId="2" fillId="0" borderId="99" xfId="26" applyNumberFormat="1" applyFont="1" applyBorder="1">
      <alignment vertical="center"/>
    </xf>
    <xf numFmtId="0" fontId="2" fillId="0" borderId="101" xfId="26" applyFont="1" applyBorder="1" applyAlignment="1">
      <alignment horizontal="right" vertical="center"/>
    </xf>
    <xf numFmtId="2" fontId="2" fillId="0" borderId="30" xfId="26" applyNumberFormat="1" applyFont="1" applyBorder="1" applyAlignment="1">
      <alignment horizontal="left" vertical="center"/>
    </xf>
    <xf numFmtId="1" fontId="10" fillId="0" borderId="99" xfId="26" applyNumberFormat="1" applyFont="1" applyBorder="1">
      <alignment vertical="center"/>
    </xf>
    <xf numFmtId="0" fontId="2" fillId="0" borderId="30" xfId="26" applyFont="1" applyBorder="1" applyAlignment="1">
      <alignment horizontal="right" vertical="center"/>
    </xf>
    <xf numFmtId="2" fontId="2" fillId="0" borderId="16" xfId="26" applyNumberFormat="1" applyFont="1" applyBorder="1">
      <alignment vertical="center"/>
    </xf>
    <xf numFmtId="0" fontId="2" fillId="0" borderId="18" xfId="26" applyFont="1" applyBorder="1">
      <alignment vertical="center"/>
    </xf>
    <xf numFmtId="0" fontId="2" fillId="0" borderId="30" xfId="26" applyFont="1" applyBorder="1" applyAlignment="1">
      <alignment horizontal="left" vertical="center"/>
    </xf>
    <xf numFmtId="0" fontId="2" fillId="0" borderId="98" xfId="26" applyFont="1" applyBorder="1" applyAlignment="1">
      <alignment horizontal="left" vertical="center"/>
    </xf>
    <xf numFmtId="0" fontId="2" fillId="0" borderId="99" xfId="26" applyFont="1" applyBorder="1" applyAlignment="1">
      <alignment horizontal="left" vertical="center"/>
    </xf>
    <xf numFmtId="2" fontId="12" fillId="0" borderId="98" xfId="26" applyNumberFormat="1" applyFont="1" applyBorder="1">
      <alignment vertical="center"/>
    </xf>
    <xf numFmtId="0" fontId="12" fillId="0" borderId="99" xfId="26" applyFont="1" applyBorder="1">
      <alignment vertical="center"/>
    </xf>
    <xf numFmtId="0" fontId="12" fillId="0" borderId="30" xfId="26" quotePrefix="1" applyFont="1" applyBorder="1" applyAlignment="1">
      <alignment horizontal="right" vertical="center"/>
    </xf>
    <xf numFmtId="0" fontId="12" fillId="0" borderId="98" xfId="26" quotePrefix="1" applyFont="1" applyBorder="1" applyAlignment="1">
      <alignment horizontal="right" vertical="center"/>
    </xf>
    <xf numFmtId="0" fontId="12" fillId="0" borderId="98" xfId="26" applyFont="1" applyBorder="1" applyAlignment="1">
      <alignment horizontal="right" vertical="center"/>
    </xf>
    <xf numFmtId="198" fontId="12" fillId="0" borderId="98" xfId="26" applyNumberFormat="1" applyFont="1" applyBorder="1" applyAlignment="1">
      <alignment horizontal="center" vertical="center"/>
    </xf>
    <xf numFmtId="0" fontId="12" fillId="0" borderId="99" xfId="26" applyFont="1" applyBorder="1" applyAlignment="1">
      <alignment horizontal="center" vertical="center"/>
    </xf>
    <xf numFmtId="1" fontId="2" fillId="0" borderId="99" xfId="26" applyNumberFormat="1" applyFont="1" applyBorder="1" applyAlignment="1">
      <alignment horizontal="right" vertical="center"/>
    </xf>
    <xf numFmtId="2" fontId="12" fillId="0" borderId="30" xfId="26" applyNumberFormat="1" applyFont="1" applyBorder="1">
      <alignment vertical="center"/>
    </xf>
    <xf numFmtId="0" fontId="12" fillId="0" borderId="30" xfId="26" quotePrefix="1" applyFont="1" applyBorder="1" applyAlignment="1">
      <alignment horizontal="right" vertical="top"/>
    </xf>
    <xf numFmtId="176" fontId="10" fillId="0" borderId="99" xfId="26" applyNumberFormat="1" applyFont="1" applyBorder="1" applyAlignment="1">
      <alignment horizontal="right" vertical="top"/>
    </xf>
    <xf numFmtId="176" fontId="10" fillId="0" borderId="99" xfId="26" applyNumberFormat="1" applyFont="1" applyBorder="1" applyAlignment="1">
      <alignment horizontal="right" vertical="center"/>
    </xf>
    <xf numFmtId="1" fontId="12" fillId="0" borderId="99" xfId="26" applyNumberFormat="1" applyFont="1" applyBorder="1">
      <alignment vertical="center"/>
    </xf>
    <xf numFmtId="0" fontId="2" fillId="0" borderId="104" xfId="26" applyFont="1" applyBorder="1" applyAlignment="1">
      <alignment horizontal="center" vertical="center"/>
    </xf>
    <xf numFmtId="0" fontId="10" fillId="0" borderId="30" xfId="26" applyFont="1" applyBorder="1" applyAlignment="1">
      <alignment horizontal="left" vertical="top"/>
    </xf>
    <xf numFmtId="0" fontId="2" fillId="0" borderId="98" xfId="26" applyFont="1" applyBorder="1" applyAlignment="1">
      <alignment horizontal="left" vertical="top"/>
    </xf>
    <xf numFmtId="0" fontId="2" fillId="0" borderId="13" xfId="26" applyFont="1" applyBorder="1" applyAlignment="1">
      <alignment horizontal="left" vertical="top"/>
    </xf>
    <xf numFmtId="2" fontId="10" fillId="0" borderId="12" xfId="26" applyNumberFormat="1" applyFont="1" applyBorder="1" applyAlignment="1">
      <alignment horizontal="right" vertical="top"/>
    </xf>
    <xf numFmtId="0" fontId="2" fillId="0" borderId="13" xfId="26" applyFont="1" applyBorder="1" applyAlignment="1">
      <alignment horizontal="right" vertical="center"/>
    </xf>
    <xf numFmtId="0" fontId="12" fillId="0" borderId="98" xfId="26" applyFont="1" applyBorder="1">
      <alignment vertical="center"/>
    </xf>
    <xf numFmtId="0" fontId="2" fillId="0" borderId="11" xfId="26" applyFont="1" applyBorder="1">
      <alignment vertical="center"/>
    </xf>
    <xf numFmtId="0" fontId="2" fillId="0" borderId="12" xfId="26" applyFont="1" applyBorder="1">
      <alignment vertical="center"/>
    </xf>
    <xf numFmtId="0" fontId="2" fillId="0" borderId="83" xfId="26" applyFont="1" applyBorder="1" applyAlignment="1">
      <alignment horizontal="center" vertical="center"/>
    </xf>
    <xf numFmtId="199" fontId="2" fillId="0" borderId="99" xfId="26" applyNumberFormat="1" applyFont="1" applyBorder="1">
      <alignment vertical="center"/>
    </xf>
    <xf numFmtId="0" fontId="2" fillId="0" borderId="16" xfId="26" applyFont="1" applyBorder="1">
      <alignment vertical="center"/>
    </xf>
    <xf numFmtId="0" fontId="2" fillId="0" borderId="17" xfId="26" applyFont="1" applyBorder="1">
      <alignment vertical="center"/>
    </xf>
    <xf numFmtId="0" fontId="2" fillId="0" borderId="34" xfId="26" applyFont="1" applyBorder="1" applyAlignment="1">
      <alignment horizontal="center" vertical="center"/>
    </xf>
    <xf numFmtId="0" fontId="2" fillId="0" borderId="30" xfId="26" applyFont="1" applyBorder="1" applyAlignment="1">
      <alignment horizontal="center" vertical="center"/>
    </xf>
    <xf numFmtId="176" fontId="12" fillId="0" borderId="99" xfId="26" applyNumberFormat="1" applyFont="1" applyBorder="1">
      <alignment vertical="center"/>
    </xf>
    <xf numFmtId="2" fontId="10" fillId="0" borderId="99" xfId="26" applyNumberFormat="1" applyFont="1" applyBorder="1" applyAlignment="1">
      <alignment horizontal="right" vertical="top"/>
    </xf>
    <xf numFmtId="0" fontId="2" fillId="0" borderId="100" xfId="26" applyFont="1" applyBorder="1">
      <alignment vertical="center"/>
    </xf>
    <xf numFmtId="0" fontId="2" fillId="0" borderId="99" xfId="26" applyFont="1" applyBorder="1" applyAlignment="1">
      <alignment horizontal="right" vertical="center"/>
    </xf>
    <xf numFmtId="0" fontId="2" fillId="0" borderId="105" xfId="26" applyFont="1" applyBorder="1">
      <alignment vertical="center"/>
    </xf>
    <xf numFmtId="0" fontId="2" fillId="0" borderId="106" xfId="26" applyFont="1" applyBorder="1">
      <alignment vertical="center"/>
    </xf>
    <xf numFmtId="0" fontId="2" fillId="0" borderId="107" xfId="26" applyFont="1" applyBorder="1">
      <alignment vertical="center"/>
    </xf>
    <xf numFmtId="0" fontId="2" fillId="0" borderId="108" xfId="26" applyFont="1" applyBorder="1" applyAlignment="1">
      <alignment horizontal="right" vertical="center"/>
    </xf>
    <xf numFmtId="0" fontId="2" fillId="0" borderId="106" xfId="26" applyFont="1" applyBorder="1" applyAlignment="1">
      <alignment horizontal="right" vertical="center"/>
    </xf>
    <xf numFmtId="0" fontId="2" fillId="0" borderId="107" xfId="26" applyFont="1" applyBorder="1" applyAlignment="1">
      <alignment horizontal="right" vertical="center"/>
    </xf>
    <xf numFmtId="0" fontId="2" fillId="0" borderId="108" xfId="26" applyFont="1" applyBorder="1">
      <alignment vertical="center"/>
    </xf>
    <xf numFmtId="0" fontId="2" fillId="0" borderId="109" xfId="26" applyFont="1" applyBorder="1" applyAlignment="1">
      <alignment horizontal="center" vertical="center"/>
    </xf>
    <xf numFmtId="0" fontId="27" fillId="0" borderId="0" xfId="27" applyFont="1">
      <alignment vertical="center"/>
    </xf>
    <xf numFmtId="0" fontId="1" fillId="0" borderId="0" xfId="27">
      <alignment vertical="center"/>
    </xf>
    <xf numFmtId="0" fontId="2" fillId="0" borderId="110" xfId="27" applyFont="1" applyBorder="1" applyAlignment="1">
      <alignment horizontal="center" vertical="center"/>
    </xf>
    <xf numFmtId="0" fontId="2" fillId="0" borderId="111" xfId="27" applyFont="1" applyBorder="1" applyAlignment="1">
      <alignment horizontal="center" vertical="center"/>
    </xf>
    <xf numFmtId="0" fontId="2" fillId="0" borderId="112" xfId="27" applyFont="1" applyBorder="1">
      <alignment vertical="center"/>
    </xf>
    <xf numFmtId="0" fontId="2" fillId="0" borderId="113" xfId="27" applyFont="1" applyBorder="1" applyAlignment="1">
      <alignment horizontal="center" vertical="center"/>
    </xf>
    <xf numFmtId="0" fontId="2" fillId="0" borderId="114" xfId="27" applyFont="1" applyBorder="1">
      <alignment vertical="center"/>
    </xf>
    <xf numFmtId="0" fontId="27" fillId="0" borderId="115" xfId="27" applyFont="1" applyBorder="1">
      <alignment vertical="center"/>
    </xf>
    <xf numFmtId="0" fontId="27" fillId="0" borderId="18" xfId="27" applyFont="1" applyBorder="1">
      <alignment vertical="center"/>
    </xf>
    <xf numFmtId="0" fontId="27" fillId="0" borderId="23" xfId="27" applyFont="1" applyBorder="1">
      <alignment vertical="center"/>
    </xf>
    <xf numFmtId="0" fontId="27" fillId="0" borderId="116" xfId="27" applyFont="1" applyBorder="1">
      <alignment vertical="center"/>
    </xf>
    <xf numFmtId="0" fontId="27" fillId="0" borderId="117" xfId="27" applyFont="1" applyBorder="1" applyAlignment="1">
      <alignment horizontal="right" vertical="center"/>
    </xf>
    <xf numFmtId="0" fontId="10" fillId="0" borderId="98" xfId="27" applyFont="1" applyBorder="1">
      <alignment vertical="center"/>
    </xf>
    <xf numFmtId="0" fontId="27" fillId="0" borderId="98" xfId="27" applyFont="1" applyBorder="1">
      <alignment vertical="center"/>
    </xf>
    <xf numFmtId="0" fontId="27" fillId="0" borderId="118" xfId="27" applyFont="1" applyBorder="1">
      <alignment vertical="center"/>
    </xf>
    <xf numFmtId="0" fontId="27" fillId="0" borderId="102" xfId="27" applyFont="1" applyBorder="1">
      <alignment vertical="center"/>
    </xf>
    <xf numFmtId="0" fontId="27" fillId="0" borderId="99" xfId="27" applyFont="1" applyBorder="1">
      <alignment vertical="center"/>
    </xf>
    <xf numFmtId="0" fontId="27" fillId="0" borderId="104" xfId="27" applyFont="1" applyBorder="1">
      <alignment vertical="center"/>
    </xf>
    <xf numFmtId="0" fontId="2" fillId="0" borderId="117" xfId="27" applyFont="1" applyBorder="1">
      <alignment vertical="center"/>
    </xf>
    <xf numFmtId="198" fontId="2" fillId="0" borderId="118" xfId="27" applyNumberFormat="1" applyFont="1" applyBorder="1">
      <alignment vertical="center"/>
    </xf>
    <xf numFmtId="0" fontId="27" fillId="0" borderId="98" xfId="27" applyFont="1" applyBorder="1" applyAlignment="1">
      <alignment horizontal="center" vertical="center"/>
    </xf>
    <xf numFmtId="2" fontId="27" fillId="0" borderId="98" xfId="27" applyNumberFormat="1" applyFont="1" applyBorder="1">
      <alignment vertical="center"/>
    </xf>
    <xf numFmtId="182" fontId="27" fillId="0" borderId="118" xfId="27" applyNumberFormat="1" applyFont="1" applyBorder="1">
      <alignment vertical="center"/>
    </xf>
    <xf numFmtId="0" fontId="12" fillId="0" borderId="102" xfId="27" applyFont="1" applyBorder="1" applyAlignment="1">
      <alignment horizontal="center" vertical="center"/>
    </xf>
    <xf numFmtId="0" fontId="27" fillId="0" borderId="30" xfId="27" applyFont="1" applyBorder="1">
      <alignment vertical="center"/>
    </xf>
    <xf numFmtId="198" fontId="27" fillId="0" borderId="98" xfId="27" applyNumberFormat="1" applyFont="1" applyBorder="1">
      <alignment vertical="center"/>
    </xf>
    <xf numFmtId="180" fontId="27" fillId="0" borderId="118" xfId="27" applyNumberFormat="1" applyFont="1" applyBorder="1">
      <alignment vertical="center"/>
    </xf>
    <xf numFmtId="0" fontId="12" fillId="0" borderId="104" xfId="27" applyFont="1" applyBorder="1" applyAlignment="1">
      <alignment horizontal="center" vertical="center"/>
    </xf>
    <xf numFmtId="0" fontId="10" fillId="0" borderId="98" xfId="27" applyFont="1" applyBorder="1" applyAlignment="1">
      <alignment horizontal="center" vertical="center"/>
    </xf>
    <xf numFmtId="2" fontId="27" fillId="0" borderId="98" xfId="27" applyNumberFormat="1" applyFont="1" applyBorder="1" applyAlignment="1">
      <alignment horizontal="center" vertical="center"/>
    </xf>
    <xf numFmtId="1" fontId="2" fillId="0" borderId="118" xfId="27" applyNumberFormat="1" applyFont="1" applyBorder="1">
      <alignment vertical="center"/>
    </xf>
    <xf numFmtId="0" fontId="2" fillId="0" borderId="98" xfId="27" applyFont="1" applyBorder="1">
      <alignment vertical="center"/>
    </xf>
    <xf numFmtId="180" fontId="27" fillId="0" borderId="98" xfId="27" applyNumberFormat="1" applyFont="1" applyBorder="1">
      <alignment vertical="center"/>
    </xf>
    <xf numFmtId="0" fontId="2" fillId="0" borderId="119" xfId="27" applyFont="1" applyBorder="1">
      <alignment vertical="center"/>
    </xf>
    <xf numFmtId="0" fontId="2" fillId="0" borderId="118" xfId="27" applyFont="1" applyBorder="1">
      <alignment vertical="center"/>
    </xf>
    <xf numFmtId="2" fontId="27" fillId="0" borderId="118" xfId="27" applyNumberFormat="1" applyFont="1" applyBorder="1">
      <alignment vertical="center"/>
    </xf>
    <xf numFmtId="176" fontId="27" fillId="0" borderId="118" xfId="27" applyNumberFormat="1" applyFont="1" applyBorder="1">
      <alignment vertical="center"/>
    </xf>
    <xf numFmtId="0" fontId="2" fillId="0" borderId="117" xfId="27" applyFont="1" applyBorder="1" applyAlignment="1">
      <alignment horizontal="right" vertical="center"/>
    </xf>
    <xf numFmtId="0" fontId="27" fillId="0" borderId="119" xfId="27" applyFont="1" applyBorder="1">
      <alignment vertical="center"/>
    </xf>
    <xf numFmtId="0" fontId="27" fillId="0" borderId="117" xfId="27" applyFont="1" applyBorder="1">
      <alignment vertical="center"/>
    </xf>
    <xf numFmtId="0" fontId="27" fillId="0" borderId="120" xfId="27" applyFont="1" applyBorder="1">
      <alignment vertical="center"/>
    </xf>
    <xf numFmtId="0" fontId="27" fillId="0" borderId="13" xfId="27" applyFont="1" applyBorder="1">
      <alignment vertical="center"/>
    </xf>
    <xf numFmtId="0" fontId="27" fillId="0" borderId="21" xfId="27" applyFont="1" applyBorder="1">
      <alignment vertical="center"/>
    </xf>
    <xf numFmtId="0" fontId="27" fillId="0" borderId="121" xfId="27" applyFont="1" applyBorder="1">
      <alignment vertical="center"/>
    </xf>
    <xf numFmtId="0" fontId="27" fillId="0" borderId="122" xfId="27" applyFont="1" applyBorder="1">
      <alignment vertical="center"/>
    </xf>
    <xf numFmtId="0" fontId="27" fillId="0" borderId="83" xfId="27" applyFont="1" applyBorder="1">
      <alignment vertical="center"/>
    </xf>
    <xf numFmtId="0" fontId="27" fillId="0" borderId="2" xfId="27" applyFont="1" applyBorder="1">
      <alignment vertical="center"/>
    </xf>
    <xf numFmtId="0" fontId="27" fillId="0" borderId="111" xfId="27" applyFont="1" applyBorder="1">
      <alignment vertical="center"/>
    </xf>
    <xf numFmtId="0" fontId="27" fillId="0" borderId="112" xfId="27" applyFont="1" applyBorder="1">
      <alignment vertical="center"/>
    </xf>
    <xf numFmtId="0" fontId="27" fillId="0" borderId="114" xfId="27" applyFont="1" applyBorder="1">
      <alignment vertical="center"/>
    </xf>
    <xf numFmtId="0" fontId="12" fillId="0" borderId="30" xfId="25" quotePrefix="1" applyNumberFormat="1" applyFont="1" applyBorder="1" applyAlignment="1">
      <alignment vertical="top"/>
    </xf>
    <xf numFmtId="0" fontId="12" fillId="0" borderId="98" xfId="25" quotePrefix="1" applyNumberFormat="1" applyFont="1" applyBorder="1" applyAlignment="1">
      <alignment vertical="top"/>
    </xf>
    <xf numFmtId="2" fontId="12" fillId="0" borderId="99" xfId="26" quotePrefix="1" applyNumberFormat="1" applyFont="1" applyBorder="1">
      <alignment vertical="center"/>
    </xf>
    <xf numFmtId="0" fontId="12" fillId="0" borderId="12" xfId="26" quotePrefix="1" applyFont="1" applyBorder="1" applyAlignment="1">
      <alignment horizontal="left" vertical="top"/>
    </xf>
    <xf numFmtId="0" fontId="2" fillId="0" borderId="97" xfId="26" applyFont="1" applyBorder="1" applyAlignment="1">
      <alignment horizontal="left" vertical="center"/>
    </xf>
    <xf numFmtId="0" fontId="2" fillId="0" borderId="97" xfId="26" applyFont="1" applyBorder="1" applyAlignment="1">
      <alignment horizontal="right" vertical="center"/>
    </xf>
    <xf numFmtId="0" fontId="12" fillId="0" borderId="99" xfId="26" quotePrefix="1" applyFont="1" applyBorder="1" applyAlignment="1">
      <alignment horizontal="left" vertical="top"/>
    </xf>
    <xf numFmtId="2" fontId="2" fillId="0" borderId="98" xfId="26" applyNumberFormat="1" applyFont="1" applyBorder="1" applyAlignment="1">
      <alignment horizontal="center" vertical="center"/>
    </xf>
    <xf numFmtId="197" fontId="2" fillId="0" borderId="98" xfId="26" applyNumberFormat="1" applyFont="1" applyBorder="1">
      <alignment vertical="center"/>
    </xf>
    <xf numFmtId="197" fontId="2" fillId="0" borderId="99" xfId="26" applyNumberFormat="1" applyFont="1" applyBorder="1">
      <alignment vertical="center"/>
    </xf>
    <xf numFmtId="181" fontId="2" fillId="0" borderId="30" xfId="26" applyNumberFormat="1" applyFont="1" applyBorder="1">
      <alignment vertical="center"/>
    </xf>
    <xf numFmtId="181" fontId="2" fillId="0" borderId="99" xfId="26" applyNumberFormat="1" applyFont="1" applyBorder="1">
      <alignment vertical="center"/>
    </xf>
    <xf numFmtId="0" fontId="12" fillId="0" borderId="30" xfId="26" quotePrefix="1" applyFont="1" applyBorder="1" applyAlignment="1">
      <alignment horizontal="center" vertical="center"/>
    </xf>
    <xf numFmtId="0" fontId="12" fillId="0" borderId="98" xfId="26" quotePrefix="1" applyFont="1" applyBorder="1" applyAlignment="1">
      <alignment horizontal="center" vertical="center"/>
    </xf>
    <xf numFmtId="198" fontId="12" fillId="0" borderId="98" xfId="26" applyNumberFormat="1" applyFont="1" applyBorder="1">
      <alignment vertical="center"/>
    </xf>
    <xf numFmtId="1" fontId="2" fillId="0" borderId="30" xfId="26" applyNumberFormat="1" applyFont="1" applyBorder="1">
      <alignment vertical="center"/>
    </xf>
    <xf numFmtId="1" fontId="2" fillId="0" borderId="99" xfId="26" applyNumberFormat="1" applyFont="1" applyBorder="1">
      <alignment vertical="center"/>
    </xf>
    <xf numFmtId="197" fontId="2" fillId="0" borderId="30" xfId="26" applyNumberFormat="1" applyFont="1" applyBorder="1">
      <alignment vertical="center"/>
    </xf>
    <xf numFmtId="0" fontId="2" fillId="0" borderId="30" xfId="26" quotePrefix="1" applyFont="1" applyBorder="1" applyAlignment="1">
      <alignment horizontal="right" vertical="top"/>
    </xf>
    <xf numFmtId="0" fontId="2" fillId="0" borderId="98" xfId="26" quotePrefix="1" applyFont="1" applyBorder="1" applyAlignment="1">
      <alignment horizontal="right" vertical="center"/>
    </xf>
    <xf numFmtId="2" fontId="2" fillId="0" borderId="99" xfId="26" applyNumberFormat="1" applyFont="1" applyBorder="1" applyAlignment="1">
      <alignment horizontal="right" vertical="center"/>
    </xf>
    <xf numFmtId="0" fontId="2" fillId="0" borderId="30" xfId="26" quotePrefix="1" applyFont="1" applyBorder="1" applyAlignment="1">
      <alignment horizontal="left" vertical="center"/>
    </xf>
    <xf numFmtId="0" fontId="2" fillId="0" borderId="30" xfId="26" quotePrefix="1" applyFont="1" applyBorder="1" applyAlignment="1">
      <alignment horizontal="left" vertical="top"/>
    </xf>
    <xf numFmtId="2" fontId="2" fillId="0" borderId="98" xfId="26" applyNumberFormat="1" applyFont="1" applyBorder="1" applyAlignment="1">
      <alignment horizontal="right" vertical="center"/>
    </xf>
    <xf numFmtId="2" fontId="2" fillId="0" borderId="98" xfId="26" quotePrefix="1" applyNumberFormat="1" applyFont="1" applyBorder="1" applyAlignment="1">
      <alignment horizontal="right" vertical="top"/>
    </xf>
    <xf numFmtId="2" fontId="2" fillId="0" borderId="98" xfId="26" quotePrefix="1" applyNumberFormat="1" applyFont="1" applyBorder="1" applyAlignment="1">
      <alignment horizontal="right" vertical="center"/>
    </xf>
    <xf numFmtId="2" fontId="2" fillId="0" borderId="98" xfId="26" applyNumberFormat="1" applyFont="1" applyBorder="1" applyAlignment="1">
      <alignment horizontal="right" vertical="top"/>
    </xf>
    <xf numFmtId="2" fontId="2" fillId="0" borderId="18" xfId="26" applyNumberFormat="1" applyFont="1" applyBorder="1" applyAlignment="1">
      <alignment horizontal="right" vertical="center"/>
    </xf>
    <xf numFmtId="2" fontId="2" fillId="0" borderId="18" xfId="26" applyNumberFormat="1" applyFont="1" applyBorder="1" applyAlignment="1">
      <alignment horizontal="center" vertical="center"/>
    </xf>
    <xf numFmtId="2" fontId="2" fillId="0" borderId="18" xfId="26" applyNumberFormat="1" applyFont="1" applyBorder="1">
      <alignment vertical="center"/>
    </xf>
    <xf numFmtId="0" fontId="2" fillId="0" borderId="18" xfId="26" applyFont="1" applyBorder="1" applyAlignment="1">
      <alignment horizontal="center" vertical="center"/>
    </xf>
    <xf numFmtId="2" fontId="12" fillId="0" borderId="99" xfId="26" applyNumberFormat="1" applyFont="1" applyBorder="1" applyAlignment="1">
      <alignment horizontal="center" vertical="center"/>
    </xf>
    <xf numFmtId="176" fontId="2" fillId="0" borderId="98" xfId="26" applyNumberFormat="1" applyFont="1" applyBorder="1">
      <alignment vertical="center"/>
    </xf>
    <xf numFmtId="0" fontId="12" fillId="0" borderId="99" xfId="26" quotePrefix="1" applyFont="1" applyBorder="1" applyAlignment="1">
      <alignment horizontal="center" vertical="center"/>
    </xf>
    <xf numFmtId="2" fontId="12" fillId="0" borderId="98" xfId="26" quotePrefix="1" applyNumberFormat="1" applyFont="1" applyBorder="1" applyAlignment="1">
      <alignment horizontal="center" vertical="center"/>
    </xf>
    <xf numFmtId="2" fontId="2" fillId="0" borderId="108" xfId="26" applyNumberFormat="1" applyFont="1" applyBorder="1">
      <alignment vertical="center"/>
    </xf>
    <xf numFmtId="0" fontId="12" fillId="0" borderId="106" xfId="26" applyFont="1" applyBorder="1">
      <alignment vertical="center"/>
    </xf>
    <xf numFmtId="176" fontId="2" fillId="0" borderId="99" xfId="26" applyNumberFormat="1" applyFont="1" applyBorder="1">
      <alignment vertical="center"/>
    </xf>
    <xf numFmtId="0" fontId="2" fillId="0" borderId="98" xfId="26" quotePrefix="1" applyFont="1" applyBorder="1">
      <alignment vertical="center"/>
    </xf>
    <xf numFmtId="0" fontId="2" fillId="0" borderId="30" xfId="25" quotePrefix="1" applyNumberFormat="1" applyFont="1" applyBorder="1" applyAlignment="1">
      <alignment vertical="top"/>
    </xf>
    <xf numFmtId="0" fontId="2" fillId="0" borderId="30" xfId="26" quotePrefix="1" applyFont="1" applyBorder="1" applyAlignment="1">
      <alignment horizontal="right" vertical="center"/>
    </xf>
    <xf numFmtId="0" fontId="12" fillId="0" borderId="16" xfId="26" quotePrefix="1" applyFont="1" applyBorder="1" applyAlignment="1">
      <alignment horizontal="left" vertical="top"/>
    </xf>
    <xf numFmtId="0" fontId="12" fillId="0" borderId="18" xfId="26" quotePrefix="1" applyFont="1" applyBorder="1" applyAlignment="1">
      <alignment horizontal="left" vertical="top"/>
    </xf>
    <xf numFmtId="0" fontId="2" fillId="0" borderId="98" xfId="26" quotePrefix="1" applyFont="1" applyBorder="1" applyAlignment="1">
      <alignment horizontal="left" vertical="top"/>
    </xf>
    <xf numFmtId="0" fontId="2" fillId="0" borderId="98" xfId="26" quotePrefix="1" applyFont="1" applyBorder="1" applyAlignment="1">
      <alignment horizontal="left" vertical="center"/>
    </xf>
    <xf numFmtId="0" fontId="12" fillId="0" borderId="98" xfId="26" quotePrefix="1" applyFont="1" applyBorder="1" applyAlignment="1">
      <alignment horizontal="left" vertical="top"/>
    </xf>
    <xf numFmtId="1" fontId="2" fillId="0" borderId="98" xfId="26" applyNumberFormat="1" applyFont="1" applyBorder="1">
      <alignment vertical="center"/>
    </xf>
    <xf numFmtId="176" fontId="2" fillId="0" borderId="30" xfId="26" applyNumberFormat="1" applyFont="1" applyBorder="1">
      <alignment vertical="center"/>
    </xf>
    <xf numFmtId="176" fontId="2" fillId="0" borderId="99" xfId="26" applyNumberFormat="1" applyFont="1" applyBorder="1" applyAlignment="1">
      <alignment horizontal="center" vertical="center"/>
    </xf>
    <xf numFmtId="0" fontId="2" fillId="0" borderId="117" xfId="27" applyFont="1" applyBorder="1" applyAlignment="1">
      <alignment horizontal="left" vertical="center"/>
    </xf>
    <xf numFmtId="0" fontId="27" fillId="0" borderId="117" xfId="27" applyFont="1" applyBorder="1" applyAlignment="1">
      <alignment horizontal="left" vertical="center"/>
    </xf>
    <xf numFmtId="0" fontId="2" fillId="0" borderId="117" xfId="27" applyFont="1" applyBorder="1" applyAlignment="1">
      <alignment horizontal="center" vertical="center"/>
    </xf>
    <xf numFmtId="0" fontId="27" fillId="0" borderId="98" xfId="27" quotePrefix="1" applyFont="1" applyBorder="1">
      <alignment vertical="center"/>
    </xf>
    <xf numFmtId="0" fontId="2" fillId="0" borderId="119" xfId="27" applyFont="1" applyBorder="1" applyAlignment="1">
      <alignment horizontal="center" vertical="center"/>
    </xf>
    <xf numFmtId="0" fontId="27" fillId="0" borderId="98" xfId="27" applyFont="1" applyBorder="1" applyAlignment="1">
      <alignment horizontal="right" vertical="center"/>
    </xf>
    <xf numFmtId="0" fontId="27" fillId="0" borderId="18" xfId="27" applyFont="1" applyBorder="1" applyAlignment="1">
      <alignment horizontal="right" vertical="center"/>
    </xf>
    <xf numFmtId="0" fontId="2" fillId="0" borderId="37" xfId="26" applyFont="1" applyBorder="1">
      <alignment vertical="center"/>
    </xf>
    <xf numFmtId="0" fontId="2" fillId="0" borderId="41" xfId="26" applyFont="1" applyBorder="1" applyAlignment="1">
      <alignment horizontal="left" vertical="center"/>
    </xf>
    <xf numFmtId="0" fontId="2" fillId="0" borderId="37" xfId="27" applyFont="1" applyBorder="1" applyAlignment="1">
      <alignment horizontal="left" vertical="center"/>
    </xf>
    <xf numFmtId="0" fontId="2" fillId="0" borderId="37" xfId="27" applyFont="1" applyBorder="1">
      <alignment vertical="center"/>
    </xf>
    <xf numFmtId="0" fontId="2" fillId="0" borderId="46" xfId="0" applyFont="1" applyBorder="1" applyAlignment="1">
      <alignment horizontal="center" vertical="center"/>
    </xf>
    <xf numFmtId="37" fontId="2" fillId="0" borderId="18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vertical="center"/>
    </xf>
    <xf numFmtId="0" fontId="2" fillId="0" borderId="39" xfId="26" applyFont="1" applyBorder="1">
      <alignment vertical="center"/>
    </xf>
    <xf numFmtId="0" fontId="27" fillId="0" borderId="37" xfId="27" applyFont="1" applyBorder="1" applyAlignment="1">
      <alignment horizontal="left" vertical="center"/>
    </xf>
    <xf numFmtId="176" fontId="27" fillId="0" borderId="98" xfId="27" applyNumberFormat="1" applyFont="1" applyBorder="1" applyAlignment="1">
      <alignment horizontal="right" vertical="center"/>
    </xf>
    <xf numFmtId="1" fontId="27" fillId="0" borderId="98" xfId="27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179" fontId="2" fillId="0" borderId="58" xfId="0" applyNumberFormat="1" applyFont="1" applyBorder="1" applyAlignment="1">
      <alignment vertical="center"/>
    </xf>
    <xf numFmtId="0" fontId="2" fillId="0" borderId="47" xfId="0" applyFont="1" applyBorder="1" applyAlignment="1">
      <alignment horizontal="left" vertical="center"/>
    </xf>
    <xf numFmtId="38" fontId="2" fillId="0" borderId="58" xfId="0" applyNumberFormat="1" applyFont="1" applyBorder="1" applyAlignment="1">
      <alignment vertical="center"/>
    </xf>
    <xf numFmtId="176" fontId="2" fillId="0" borderId="39" xfId="26" applyNumberFormat="1" applyFont="1" applyBorder="1">
      <alignment vertical="center"/>
    </xf>
    <xf numFmtId="0" fontId="14" fillId="0" borderId="0" xfId="0" applyFont="1" applyAlignment="1">
      <alignment vertical="center"/>
    </xf>
    <xf numFmtId="56" fontId="10" fillId="0" borderId="46" xfId="0" applyNumberFormat="1" applyFont="1" applyBorder="1" applyAlignment="1">
      <alignment horizontal="center" vertical="center"/>
    </xf>
    <xf numFmtId="3" fontId="10" fillId="0" borderId="29" xfId="0" applyNumberFormat="1" applyFont="1" applyBorder="1" applyAlignment="1">
      <alignment vertical="center"/>
    </xf>
    <xf numFmtId="200" fontId="2" fillId="0" borderId="37" xfId="0" applyNumberFormat="1" applyFont="1" applyBorder="1" applyAlignment="1">
      <alignment horizontal="right" vertical="center"/>
    </xf>
    <xf numFmtId="2" fontId="2" fillId="0" borderId="98" xfId="27" applyNumberFormat="1" applyFont="1" applyBorder="1">
      <alignment vertical="center"/>
    </xf>
    <xf numFmtId="0" fontId="2" fillId="0" borderId="98" xfId="27" quotePrefix="1" applyFont="1" applyBorder="1">
      <alignment vertical="center"/>
    </xf>
    <xf numFmtId="1" fontId="2" fillId="0" borderId="98" xfId="27" applyNumberFormat="1" applyFont="1" applyBorder="1">
      <alignment vertical="center"/>
    </xf>
    <xf numFmtId="0" fontId="2" fillId="0" borderId="13" xfId="27" applyFont="1" applyBorder="1">
      <alignment vertical="center"/>
    </xf>
    <xf numFmtId="0" fontId="2" fillId="0" borderId="21" xfId="27" applyFont="1" applyBorder="1">
      <alignment vertical="center"/>
    </xf>
    <xf numFmtId="0" fontId="2" fillId="0" borderId="2" xfId="27" applyFont="1" applyBorder="1">
      <alignment vertical="center"/>
    </xf>
    <xf numFmtId="0" fontId="2" fillId="0" borderId="111" xfId="27" applyFont="1" applyBorder="1">
      <alignment vertical="center"/>
    </xf>
    <xf numFmtId="3" fontId="10" fillId="0" borderId="48" xfId="0" applyNumberFormat="1" applyFont="1" applyBorder="1" applyAlignment="1">
      <alignment vertical="center"/>
    </xf>
    <xf numFmtId="39" fontId="2" fillId="0" borderId="29" xfId="0" applyNumberFormat="1" applyFont="1" applyBorder="1" applyAlignment="1">
      <alignment vertical="center"/>
    </xf>
    <xf numFmtId="197" fontId="2" fillId="0" borderId="37" xfId="0" applyNumberFormat="1" applyFont="1" applyBorder="1" applyAlignment="1">
      <alignment vertical="center"/>
    </xf>
    <xf numFmtId="9" fontId="10" fillId="0" borderId="29" xfId="0" applyNumberFormat="1" applyFont="1" applyBorder="1" applyAlignment="1">
      <alignment horizontal="left" vertical="center"/>
    </xf>
    <xf numFmtId="38" fontId="2" fillId="0" borderId="37" xfId="26" applyNumberFormat="1" applyFont="1" applyBorder="1">
      <alignment vertical="center"/>
    </xf>
    <xf numFmtId="179" fontId="2" fillId="0" borderId="37" xfId="26" applyNumberFormat="1" applyFont="1" applyBorder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" fontId="2" fillId="0" borderId="58" xfId="0" applyNumberFormat="1" applyFont="1" applyBorder="1" applyAlignment="1">
      <alignment vertical="center"/>
    </xf>
    <xf numFmtId="176" fontId="2" fillId="0" borderId="58" xfId="26" applyNumberFormat="1" applyFont="1" applyBorder="1">
      <alignment vertical="center"/>
    </xf>
    <xf numFmtId="1" fontId="2" fillId="0" borderId="39" xfId="0" applyNumberFormat="1" applyFont="1" applyBorder="1" applyAlignment="1">
      <alignment vertical="center"/>
    </xf>
    <xf numFmtId="0" fontId="2" fillId="0" borderId="37" xfId="26" applyFont="1" applyBorder="1" applyAlignment="1">
      <alignment horizontal="left" vertical="center"/>
    </xf>
    <xf numFmtId="2" fontId="2" fillId="0" borderId="41" xfId="26" applyNumberFormat="1" applyFont="1" applyBorder="1" applyAlignment="1">
      <alignment horizontal="left" vertical="center"/>
    </xf>
    <xf numFmtId="0" fontId="2" fillId="0" borderId="29" xfId="26" applyFont="1" applyBorder="1" applyAlignment="1">
      <alignment horizontal="left" vertical="center"/>
    </xf>
    <xf numFmtId="0" fontId="2" fillId="0" borderId="123" xfId="0" applyFont="1" applyBorder="1" applyAlignment="1">
      <alignment horizontal="center" vertical="center"/>
    </xf>
    <xf numFmtId="0" fontId="27" fillId="0" borderId="39" xfId="27" applyFont="1" applyBorder="1" applyAlignment="1">
      <alignment horizontal="left" vertical="center"/>
    </xf>
    <xf numFmtId="38" fontId="36" fillId="0" borderId="40" xfId="20" applyFont="1" applyBorder="1" applyAlignment="1" applyProtection="1">
      <alignment vertical="center"/>
    </xf>
    <xf numFmtId="38" fontId="36" fillId="0" borderId="37" xfId="20" applyFont="1" applyBorder="1" applyAlignment="1" applyProtection="1">
      <alignment vertical="center"/>
    </xf>
    <xf numFmtId="38" fontId="36" fillId="0" borderId="39" xfId="20" applyFont="1" applyBorder="1" applyAlignment="1" applyProtection="1">
      <alignment vertical="center"/>
    </xf>
    <xf numFmtId="38" fontId="36" fillId="0" borderId="40" xfId="20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left" vertical="center"/>
    </xf>
    <xf numFmtId="0" fontId="12" fillId="0" borderId="37" xfId="0" quotePrefix="1" applyFont="1" applyBorder="1" applyAlignment="1">
      <alignment horizontal="left" vertical="center"/>
    </xf>
    <xf numFmtId="0" fontId="12" fillId="0" borderId="40" xfId="0" applyFont="1" applyBorder="1" applyAlignment="1">
      <alignment vertical="center"/>
    </xf>
    <xf numFmtId="176" fontId="2" fillId="0" borderId="58" xfId="0" applyNumberFormat="1" applyFont="1" applyBorder="1" applyAlignment="1">
      <alignment vertical="center"/>
    </xf>
    <xf numFmtId="40" fontId="2" fillId="0" borderId="38" xfId="20" applyNumberFormat="1" applyFont="1" applyBorder="1" applyAlignment="1" applyProtection="1">
      <alignment vertical="center"/>
    </xf>
    <xf numFmtId="202" fontId="2" fillId="0" borderId="0" xfId="0" applyNumberFormat="1" applyFont="1" applyAlignment="1">
      <alignment horizontal="center" vertical="center"/>
    </xf>
    <xf numFmtId="0" fontId="2" fillId="6" borderId="23" xfId="28" applyFont="1" applyFill="1" applyBorder="1" applyAlignment="1">
      <alignment vertical="center"/>
    </xf>
    <xf numFmtId="178" fontId="2" fillId="0" borderId="0" xfId="0" applyNumberFormat="1" applyFont="1" applyAlignment="1">
      <alignment vertical="center"/>
    </xf>
    <xf numFmtId="0" fontId="20" fillId="0" borderId="0" xfId="0" applyFont="1"/>
    <xf numFmtId="2" fontId="20" fillId="0" borderId="0" xfId="0" applyNumberFormat="1" applyFont="1"/>
    <xf numFmtId="0" fontId="2" fillId="0" borderId="42" xfId="0" applyFont="1" applyBorder="1" applyAlignment="1">
      <alignment vertical="center"/>
    </xf>
    <xf numFmtId="38" fontId="2" fillId="0" borderId="37" xfId="20" applyFont="1" applyFill="1" applyBorder="1" applyAlignment="1" applyProtection="1">
      <alignment vertical="center"/>
    </xf>
    <xf numFmtId="0" fontId="2" fillId="0" borderId="80" xfId="0" applyFont="1" applyBorder="1" applyAlignment="1">
      <alignment vertical="center"/>
    </xf>
    <xf numFmtId="38" fontId="2" fillId="0" borderId="133" xfId="20" applyFont="1" applyBorder="1" applyAlignment="1" applyProtection="1">
      <alignment vertical="center"/>
    </xf>
    <xf numFmtId="38" fontId="2" fillId="0" borderId="0" xfId="20" applyFont="1" applyFill="1" applyBorder="1" applyAlignment="1" applyProtection="1">
      <alignment vertical="center"/>
    </xf>
    <xf numFmtId="0" fontId="2" fillId="0" borderId="5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1" xfId="0" applyFont="1" applyBorder="1" applyAlignment="1">
      <alignment horizontal="right" vertical="center"/>
    </xf>
    <xf numFmtId="38" fontId="10" fillId="0" borderId="46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right" vertical="center"/>
    </xf>
    <xf numFmtId="38" fontId="10" fillId="0" borderId="44" xfId="0" applyNumberFormat="1" applyFont="1" applyBorder="1" applyAlignment="1">
      <alignment horizontal="left" vertical="center"/>
    </xf>
    <xf numFmtId="181" fontId="2" fillId="0" borderId="3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3" fontId="10" fillId="0" borderId="41" xfId="0" applyNumberFormat="1" applyFont="1" applyBorder="1" applyAlignment="1">
      <alignment vertical="center"/>
    </xf>
    <xf numFmtId="0" fontId="10" fillId="0" borderId="41" xfId="0" applyFont="1" applyBorder="1" applyAlignment="1">
      <alignment horizontal="left" vertical="center"/>
    </xf>
    <xf numFmtId="38" fontId="10" fillId="0" borderId="29" xfId="20" applyFont="1" applyFill="1" applyBorder="1" applyAlignment="1" applyProtection="1">
      <alignment horizontal="left" vertical="center"/>
    </xf>
    <xf numFmtId="3" fontId="10" fillId="0" borderId="0" xfId="0" applyNumberFormat="1" applyFont="1" applyAlignment="1">
      <alignment vertical="center"/>
    </xf>
    <xf numFmtId="38" fontId="10" fillId="0" borderId="0" xfId="20" applyFont="1" applyFill="1" applyBorder="1" applyAlignment="1" applyProtection="1">
      <alignment horizontal="center" vertical="center"/>
    </xf>
    <xf numFmtId="38" fontId="2" fillId="0" borderId="40" xfId="20" applyFont="1" applyFill="1" applyBorder="1" applyAlignment="1" applyProtection="1">
      <alignment vertical="center"/>
    </xf>
    <xf numFmtId="0" fontId="2" fillId="0" borderId="46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37" fontId="10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10" fillId="0" borderId="29" xfId="20" applyFont="1" applyFill="1" applyBorder="1" applyAlignment="1" applyProtection="1">
      <alignment horizontal="center" vertical="center"/>
    </xf>
    <xf numFmtId="0" fontId="2" fillId="0" borderId="44" xfId="0" applyFont="1" applyBorder="1" applyAlignment="1">
      <alignment horizontal="right" vertical="center"/>
    </xf>
    <xf numFmtId="0" fontId="2" fillId="0" borderId="5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3" fontId="10" fillId="0" borderId="48" xfId="0" applyNumberFormat="1" applyFont="1" applyBorder="1" applyAlignment="1">
      <alignment horizontal="left" vertical="center"/>
    </xf>
    <xf numFmtId="2" fontId="2" fillId="0" borderId="37" xfId="0" applyNumberFormat="1" applyFont="1" applyBorder="1" applyAlignment="1">
      <alignment horizontal="right" vertical="center"/>
    </xf>
    <xf numFmtId="198" fontId="2" fillId="0" borderId="37" xfId="0" applyNumberFormat="1" applyFont="1" applyBorder="1" applyAlignment="1">
      <alignment vertical="center"/>
    </xf>
    <xf numFmtId="0" fontId="12" fillId="0" borderId="41" xfId="0" applyFont="1" applyBorder="1" applyAlignment="1">
      <alignment horizontal="right" vertical="center"/>
    </xf>
    <xf numFmtId="0" fontId="12" fillId="0" borderId="41" xfId="0" applyFont="1" applyBorder="1" applyAlignment="1">
      <alignment vertical="center"/>
    </xf>
    <xf numFmtId="0" fontId="12" fillId="0" borderId="46" xfId="0" applyFont="1" applyBorder="1" applyAlignment="1">
      <alignment horizontal="right" vertical="center"/>
    </xf>
    <xf numFmtId="3" fontId="12" fillId="0" borderId="29" xfId="0" applyNumberFormat="1" applyFont="1" applyBorder="1" applyAlignment="1">
      <alignment horizontal="right" vertical="center"/>
    </xf>
    <xf numFmtId="198" fontId="2" fillId="0" borderId="37" xfId="0" applyNumberFormat="1" applyFont="1" applyBorder="1" applyAlignment="1">
      <alignment horizontal="right" vertical="center"/>
    </xf>
    <xf numFmtId="0" fontId="12" fillId="0" borderId="41" xfId="0" applyFont="1" applyBorder="1" applyAlignment="1">
      <alignment horizontal="left" vertical="center"/>
    </xf>
    <xf numFmtId="179" fontId="2" fillId="0" borderId="37" xfId="20" applyNumberFormat="1" applyFont="1" applyFill="1" applyBorder="1" applyAlignment="1" applyProtection="1">
      <alignment vertical="center"/>
    </xf>
    <xf numFmtId="38" fontId="2" fillId="0" borderId="29" xfId="20" applyFont="1" applyFill="1" applyBorder="1" applyAlignment="1" applyProtection="1">
      <alignment vertical="center"/>
    </xf>
    <xf numFmtId="3" fontId="10" fillId="0" borderId="29" xfId="0" applyNumberFormat="1" applyFont="1" applyBorder="1" applyAlignment="1">
      <alignment horizontal="left" vertical="center"/>
    </xf>
    <xf numFmtId="0" fontId="10" fillId="0" borderId="45" xfId="0" applyFont="1" applyBorder="1" applyAlignment="1">
      <alignment vertical="center"/>
    </xf>
    <xf numFmtId="182" fontId="2" fillId="0" borderId="37" xfId="0" applyNumberFormat="1" applyFont="1" applyBorder="1" applyAlignment="1">
      <alignment vertical="center"/>
    </xf>
    <xf numFmtId="38" fontId="2" fillId="0" borderId="4" xfId="20" applyFont="1" applyFill="1" applyBorder="1" applyAlignment="1" applyProtection="1">
      <alignment vertical="center"/>
    </xf>
    <xf numFmtId="0" fontId="2" fillId="0" borderId="50" xfId="0" applyFont="1" applyBorder="1" applyAlignment="1">
      <alignment vertical="center"/>
    </xf>
    <xf numFmtId="0" fontId="10" fillId="0" borderId="46" xfId="0" applyFont="1" applyBorder="1" applyAlignment="1">
      <alignment horizontal="right" vertical="center"/>
    </xf>
    <xf numFmtId="184" fontId="2" fillId="0" borderId="37" xfId="0" applyNumberFormat="1" applyFont="1" applyBorder="1" applyAlignment="1">
      <alignment horizontal="right" vertical="center"/>
    </xf>
    <xf numFmtId="39" fontId="2" fillId="0" borderId="0" xfId="0" applyNumberFormat="1" applyFont="1" applyAlignment="1">
      <alignment vertical="center"/>
    </xf>
    <xf numFmtId="37" fontId="2" fillId="0" borderId="43" xfId="0" applyNumberFormat="1" applyFont="1" applyBorder="1" applyAlignment="1">
      <alignment vertical="center"/>
    </xf>
    <xf numFmtId="4" fontId="12" fillId="0" borderId="29" xfId="0" applyNumberFormat="1" applyFont="1" applyBorder="1" applyAlignment="1">
      <alignment horizontal="center" vertical="center"/>
    </xf>
    <xf numFmtId="40" fontId="2" fillId="0" borderId="4" xfId="20" applyNumberFormat="1" applyFont="1" applyFill="1" applyBorder="1" applyAlignment="1" applyProtection="1">
      <alignment vertical="center"/>
    </xf>
    <xf numFmtId="37" fontId="10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44" xfId="0" applyFont="1" applyBorder="1" applyAlignment="1">
      <alignment horizontal="right" vertical="center"/>
    </xf>
    <xf numFmtId="37" fontId="2" fillId="0" borderId="47" xfId="0" applyNumberFormat="1" applyFont="1" applyBorder="1" applyAlignment="1">
      <alignment vertical="center"/>
    </xf>
    <xf numFmtId="2" fontId="2" fillId="0" borderId="39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center" vertical="center"/>
    </xf>
    <xf numFmtId="4" fontId="12" fillId="0" borderId="44" xfId="0" applyNumberFormat="1" applyFont="1" applyBorder="1" applyAlignment="1">
      <alignment horizontal="center" vertical="center"/>
    </xf>
    <xf numFmtId="0" fontId="10" fillId="0" borderId="0" xfId="0" quotePrefix="1" applyFont="1" applyAlignment="1">
      <alignment vertical="center"/>
    </xf>
    <xf numFmtId="37" fontId="2" fillId="0" borderId="39" xfId="0" applyNumberFormat="1" applyFont="1" applyBorder="1" applyAlignment="1">
      <alignment vertical="center"/>
    </xf>
    <xf numFmtId="0" fontId="10" fillId="0" borderId="29" xfId="0" quotePrefix="1" applyFont="1" applyBorder="1" applyAlignment="1">
      <alignment vertical="center"/>
    </xf>
    <xf numFmtId="38" fontId="2" fillId="0" borderId="39" xfId="20" applyFont="1" applyFill="1" applyBorder="1" applyAlignment="1" applyProtection="1">
      <alignment vertical="center"/>
    </xf>
    <xf numFmtId="38" fontId="10" fillId="0" borderId="0" xfId="20" applyFont="1" applyFill="1" applyBorder="1" applyAlignment="1" applyProtection="1">
      <alignment vertical="center"/>
    </xf>
    <xf numFmtId="38" fontId="10" fillId="0" borderId="29" xfId="20" applyFont="1" applyFill="1" applyBorder="1" applyAlignment="1" applyProtection="1">
      <alignment vertical="center"/>
    </xf>
    <xf numFmtId="38" fontId="2" fillId="0" borderId="41" xfId="20" applyFont="1" applyFill="1" applyBorder="1" applyAlignment="1" applyProtection="1">
      <alignment vertical="center"/>
    </xf>
    <xf numFmtId="3" fontId="2" fillId="0" borderId="29" xfId="0" applyNumberFormat="1" applyFont="1" applyBorder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37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38" fontId="2" fillId="0" borderId="10" xfId="20" applyFont="1" applyFill="1" applyBorder="1" applyAlignment="1" applyProtection="1">
      <alignment vertical="center"/>
    </xf>
    <xf numFmtId="37" fontId="2" fillId="0" borderId="10" xfId="0" applyNumberFormat="1" applyFont="1" applyBorder="1" applyAlignment="1">
      <alignment vertical="center"/>
    </xf>
    <xf numFmtId="0" fontId="2" fillId="0" borderId="10" xfId="0" quotePrefix="1" applyFont="1" applyBorder="1" applyAlignment="1">
      <alignment horizontal="right" vertical="center"/>
    </xf>
    <xf numFmtId="1" fontId="2" fillId="0" borderId="37" xfId="0" applyNumberFormat="1" applyFont="1" applyBorder="1" applyAlignment="1">
      <alignment horizontal="right" vertical="center"/>
    </xf>
    <xf numFmtId="182" fontId="2" fillId="0" borderId="37" xfId="0" applyNumberFormat="1" applyFont="1" applyBorder="1" applyAlignment="1">
      <alignment horizontal="right" vertical="center"/>
    </xf>
    <xf numFmtId="38" fontId="2" fillId="0" borderId="38" xfId="20" applyFont="1" applyFill="1" applyBorder="1" applyAlignment="1" applyProtection="1">
      <alignment vertical="center"/>
    </xf>
    <xf numFmtId="0" fontId="10" fillId="0" borderId="18" xfId="0" quotePrefix="1" applyFont="1" applyBorder="1" applyAlignment="1">
      <alignment horizontal="left" vertical="center"/>
    </xf>
    <xf numFmtId="179" fontId="2" fillId="0" borderId="39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38" fontId="10" fillId="0" borderId="41" xfId="20" applyFont="1" applyFill="1" applyBorder="1" applyAlignment="1" applyProtection="1">
      <alignment vertical="center"/>
    </xf>
    <xf numFmtId="38" fontId="2" fillId="0" borderId="40" xfId="20" applyFont="1" applyFill="1" applyBorder="1" applyAlignment="1">
      <alignment vertical="center"/>
    </xf>
    <xf numFmtId="38" fontId="2" fillId="0" borderId="18" xfId="20" applyFont="1" applyFill="1" applyBorder="1" applyAlignment="1" applyProtection="1">
      <alignment vertical="center"/>
    </xf>
    <xf numFmtId="40" fontId="2" fillId="0" borderId="38" xfId="20" applyNumberFormat="1" applyFont="1" applyFill="1" applyBorder="1" applyAlignment="1" applyProtection="1">
      <alignment vertical="center"/>
    </xf>
    <xf numFmtId="0" fontId="12" fillId="0" borderId="13" xfId="0" applyFont="1" applyBorder="1" applyAlignment="1">
      <alignment horizontal="center" vertical="center"/>
    </xf>
    <xf numFmtId="200" fontId="2" fillId="0" borderId="37" xfId="0" applyNumberFormat="1" applyFont="1" applyBorder="1" applyAlignment="1">
      <alignment vertical="center"/>
    </xf>
    <xf numFmtId="201" fontId="2" fillId="0" borderId="29" xfId="0" applyNumberFormat="1" applyFont="1" applyBorder="1" applyAlignment="1">
      <alignment vertical="center"/>
    </xf>
    <xf numFmtId="197" fontId="2" fillId="0" borderId="39" xfId="0" applyNumberFormat="1" applyFont="1" applyBorder="1" applyAlignment="1">
      <alignment vertical="center"/>
    </xf>
    <xf numFmtId="37" fontId="9" fillId="0" borderId="0" xfId="0" applyNumberFormat="1" applyFont="1" applyAlignment="1">
      <alignment vertical="center"/>
    </xf>
    <xf numFmtId="38" fontId="2" fillId="0" borderId="22" xfId="20" applyFont="1" applyBorder="1" applyAlignment="1">
      <alignment vertical="center"/>
    </xf>
    <xf numFmtId="0" fontId="2" fillId="0" borderId="137" xfId="0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139" xfId="0" applyFont="1" applyBorder="1" applyAlignment="1">
      <alignment vertical="center"/>
    </xf>
    <xf numFmtId="0" fontId="10" fillId="0" borderId="33" xfId="0" quotePrefix="1" applyFont="1" applyBorder="1" applyAlignment="1">
      <alignment horizontal="left" vertical="center"/>
    </xf>
    <xf numFmtId="0" fontId="10" fillId="0" borderId="90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136" xfId="0" applyFont="1" applyBorder="1" applyAlignment="1">
      <alignment vertical="center"/>
    </xf>
    <xf numFmtId="0" fontId="10" fillId="0" borderId="140" xfId="0" quotePrefix="1" applyFont="1" applyBorder="1" applyAlignment="1">
      <alignment horizontal="left" vertical="center"/>
    </xf>
    <xf numFmtId="0" fontId="10" fillId="0" borderId="22" xfId="0" applyFont="1" applyBorder="1" applyAlignment="1">
      <alignment vertical="center"/>
    </xf>
    <xf numFmtId="0" fontId="1" fillId="0" borderId="120" xfId="27" applyBorder="1">
      <alignment vertical="center"/>
    </xf>
    <xf numFmtId="0" fontId="1" fillId="0" borderId="122" xfId="27" applyBorder="1">
      <alignment vertical="center"/>
    </xf>
    <xf numFmtId="0" fontId="1" fillId="0" borderId="113" xfId="27" applyBorder="1">
      <alignment vertical="center"/>
    </xf>
    <xf numFmtId="0" fontId="3" fillId="0" borderId="0" xfId="27" applyFont="1" applyAlignment="1">
      <alignment horizontal="distributed" vertical="center"/>
    </xf>
    <xf numFmtId="0" fontId="2" fillId="0" borderId="2" xfId="27" applyFont="1" applyBorder="1" applyAlignment="1">
      <alignment horizontal="center" vertical="center"/>
    </xf>
    <xf numFmtId="0" fontId="2" fillId="0" borderId="129" xfId="27" applyFont="1" applyBorder="1" applyAlignment="1">
      <alignment horizontal="center" vertical="center"/>
    </xf>
    <xf numFmtId="0" fontId="27" fillId="0" borderId="30" xfId="27" applyFont="1" applyBorder="1" applyAlignment="1">
      <alignment horizontal="center" vertical="center"/>
    </xf>
    <xf numFmtId="0" fontId="27" fillId="0" borderId="98" xfId="27" applyFont="1" applyBorder="1" applyAlignment="1">
      <alignment horizontal="center" vertical="center"/>
    </xf>
    <xf numFmtId="1" fontId="27" fillId="0" borderId="98" xfId="27" applyNumberFormat="1" applyFont="1" applyBorder="1" applyAlignment="1">
      <alignment horizontal="center" vertical="center"/>
    </xf>
    <xf numFmtId="0" fontId="3" fillId="0" borderId="0" xfId="27" applyFont="1" applyAlignment="1">
      <alignment horizontal="center" vertical="center"/>
    </xf>
    <xf numFmtId="182" fontId="27" fillId="0" borderId="98" xfId="27" applyNumberFormat="1" applyFont="1" applyBorder="1" applyAlignment="1">
      <alignment horizontal="center" vertical="center"/>
    </xf>
    <xf numFmtId="176" fontId="27" fillId="0" borderId="98" xfId="27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6" fontId="7" fillId="0" borderId="18" xfId="24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37" fontId="3" fillId="0" borderId="0" xfId="0" applyNumberFormat="1" applyFont="1" applyAlignment="1">
      <alignment horizontal="center" vertical="center"/>
    </xf>
    <xf numFmtId="38" fontId="2" fillId="0" borderId="13" xfId="22" applyFont="1" applyBorder="1" applyAlignment="1">
      <alignment horizontal="center" vertical="center"/>
    </xf>
    <xf numFmtId="38" fontId="2" fillId="0" borderId="4" xfId="22" applyFont="1" applyBorder="1" applyAlignment="1">
      <alignment horizontal="center" vertical="center"/>
    </xf>
    <xf numFmtId="0" fontId="2" fillId="0" borderId="13" xfId="28" applyFont="1" applyBorder="1" applyAlignment="1">
      <alignment horizontal="center" vertical="center"/>
    </xf>
    <xf numFmtId="0" fontId="2" fillId="0" borderId="4" xfId="28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85" fontId="2" fillId="0" borderId="0" xfId="22" applyNumberFormat="1" applyFont="1" applyBorder="1" applyAlignment="1" applyProtection="1">
      <alignment horizontal="center" vertical="center"/>
    </xf>
    <xf numFmtId="38" fontId="2" fillId="0" borderId="28" xfId="22" applyFont="1" applyBorder="1" applyAlignment="1">
      <alignment horizontal="center" vertical="center"/>
    </xf>
    <xf numFmtId="38" fontId="2" fillId="0" borderId="60" xfId="22" applyFont="1" applyBorder="1" applyAlignment="1">
      <alignment horizontal="center" vertical="center"/>
    </xf>
    <xf numFmtId="38" fontId="2" fillId="0" borderId="0" xfId="22" applyFont="1" applyBorder="1" applyAlignment="1" applyProtection="1">
      <alignment horizontal="left" vertical="center" shrinkToFit="1"/>
    </xf>
    <xf numFmtId="0" fontId="2" fillId="4" borderId="3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24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176" fontId="2" fillId="4" borderId="16" xfId="0" applyNumberFormat="1" applyFont="1" applyFill="1" applyBorder="1" applyAlignment="1">
      <alignment horizontal="center" vertical="center"/>
    </xf>
    <xf numFmtId="176" fontId="2" fillId="4" borderId="18" xfId="0" applyNumberFormat="1" applyFont="1" applyFill="1" applyBorder="1" applyAlignment="1">
      <alignment horizontal="center" vertical="center"/>
    </xf>
    <xf numFmtId="176" fontId="2" fillId="4" borderId="17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38" fontId="2" fillId="0" borderId="0" xfId="22" applyFont="1" applyBorder="1" applyAlignment="1" applyProtection="1">
      <alignment horizontal="left" vertical="center"/>
    </xf>
    <xf numFmtId="38" fontId="2" fillId="0" borderId="13" xfId="20" applyFont="1" applyBorder="1" applyAlignment="1">
      <alignment horizontal="center" vertical="center"/>
    </xf>
    <xf numFmtId="38" fontId="2" fillId="0" borderId="28" xfId="20" applyFont="1" applyBorder="1" applyAlignment="1">
      <alignment horizontal="center" vertical="center"/>
    </xf>
    <xf numFmtId="38" fontId="2" fillId="0" borderId="10" xfId="20" applyFont="1" applyBorder="1" applyAlignment="1">
      <alignment horizontal="center" vertical="center"/>
    </xf>
    <xf numFmtId="38" fontId="2" fillId="0" borderId="20" xfId="2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horizontal="left" vertical="center"/>
    </xf>
    <xf numFmtId="3" fontId="12" fillId="0" borderId="48" xfId="0" applyNumberFormat="1" applyFont="1" applyBorder="1" applyAlignment="1">
      <alignment horizontal="left" vertical="center"/>
    </xf>
    <xf numFmtId="3" fontId="10" fillId="0" borderId="29" xfId="0" applyNumberFormat="1" applyFont="1" applyBorder="1" applyAlignment="1">
      <alignment horizontal="left" vertical="center"/>
    </xf>
    <xf numFmtId="3" fontId="10" fillId="0" borderId="48" xfId="0" applyNumberFormat="1" applyFont="1" applyBorder="1" applyAlignment="1">
      <alignment horizontal="left" vertical="center"/>
    </xf>
    <xf numFmtId="0" fontId="2" fillId="0" borderId="125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2" fillId="0" borderId="126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2" fillId="0" borderId="30" xfId="26" quotePrefix="1" applyFont="1" applyBorder="1" applyAlignment="1">
      <alignment horizontal="center" vertical="center"/>
    </xf>
    <xf numFmtId="0" fontId="12" fillId="0" borderId="98" xfId="26" quotePrefix="1" applyFont="1" applyBorder="1" applyAlignment="1">
      <alignment horizontal="center" vertical="center"/>
    </xf>
    <xf numFmtId="197" fontId="10" fillId="0" borderId="98" xfId="26" applyNumberFormat="1" applyFont="1" applyBorder="1" applyAlignment="1">
      <alignment horizontal="center" vertical="center"/>
    </xf>
    <xf numFmtId="0" fontId="2" fillId="0" borderId="127" xfId="26" applyFont="1" applyBorder="1" applyAlignment="1">
      <alignment horizontal="center" vertical="center"/>
    </xf>
    <xf numFmtId="0" fontId="2" fillId="0" borderId="106" xfId="26" applyFont="1" applyBorder="1" applyAlignment="1">
      <alignment horizontal="center" vertical="center"/>
    </xf>
    <xf numFmtId="0" fontId="2" fillId="0" borderId="107" xfId="26" applyFont="1" applyBorder="1" applyAlignment="1">
      <alignment horizontal="center" vertical="center"/>
    </xf>
    <xf numFmtId="197" fontId="10" fillId="0" borderId="106" xfId="26" applyNumberFormat="1" applyFont="1" applyBorder="1" applyAlignment="1">
      <alignment horizontal="center" vertical="center"/>
    </xf>
    <xf numFmtId="197" fontId="10" fillId="0" borderId="107" xfId="26" applyNumberFormat="1" applyFont="1" applyBorder="1" applyAlignment="1">
      <alignment horizontal="center" vertical="center"/>
    </xf>
    <xf numFmtId="197" fontId="10" fillId="0" borderId="108" xfId="26" applyNumberFormat="1" applyFont="1" applyBorder="1" applyAlignment="1">
      <alignment horizontal="center" vertical="center"/>
    </xf>
    <xf numFmtId="0" fontId="2" fillId="0" borderId="100" xfId="26" applyFont="1" applyBorder="1" applyAlignment="1">
      <alignment horizontal="center" vertical="center"/>
    </xf>
    <xf numFmtId="0" fontId="2" fillId="0" borderId="98" xfId="26" applyFont="1" applyBorder="1" applyAlignment="1">
      <alignment horizontal="center" vertical="center"/>
    </xf>
    <xf numFmtId="0" fontId="2" fillId="0" borderId="99" xfId="26" applyFont="1" applyBorder="1" applyAlignment="1">
      <alignment horizontal="center" vertical="center"/>
    </xf>
    <xf numFmtId="181" fontId="10" fillId="0" borderId="30" xfId="26" applyNumberFormat="1" applyFont="1" applyBorder="1" applyAlignment="1">
      <alignment horizontal="center" vertical="center"/>
    </xf>
    <xf numFmtId="181" fontId="10" fillId="0" borderId="99" xfId="26" applyNumberFormat="1" applyFont="1" applyBorder="1" applyAlignment="1">
      <alignment horizontal="center" vertical="center"/>
    </xf>
    <xf numFmtId="2" fontId="12" fillId="0" borderId="98" xfId="26" quotePrefix="1" applyNumberFormat="1" applyFont="1" applyBorder="1" applyAlignment="1">
      <alignment horizontal="center" vertical="center"/>
    </xf>
    <xf numFmtId="0" fontId="12" fillId="0" borderId="99" xfId="26" quotePrefix="1" applyFont="1" applyBorder="1" applyAlignment="1">
      <alignment horizontal="center" vertical="center"/>
    </xf>
    <xf numFmtId="197" fontId="2" fillId="0" borderId="30" xfId="26" applyNumberFormat="1" applyFont="1" applyBorder="1" applyAlignment="1">
      <alignment horizontal="center" vertical="center"/>
    </xf>
    <xf numFmtId="197" fontId="2" fillId="0" borderId="99" xfId="26" applyNumberFormat="1" applyFont="1" applyBorder="1" applyAlignment="1">
      <alignment horizontal="center" vertical="center"/>
    </xf>
    <xf numFmtId="2" fontId="2" fillId="0" borderId="98" xfId="26" applyNumberFormat="1" applyFont="1" applyBorder="1" applyAlignment="1">
      <alignment horizontal="center" vertical="center"/>
    </xf>
    <xf numFmtId="2" fontId="2" fillId="0" borderId="99" xfId="26" applyNumberFormat="1" applyFont="1" applyBorder="1" applyAlignment="1">
      <alignment horizontal="center" vertical="center"/>
    </xf>
    <xf numFmtId="0" fontId="10" fillId="0" borderId="98" xfId="26" applyFont="1" applyBorder="1" applyAlignment="1">
      <alignment horizontal="center" vertical="center"/>
    </xf>
    <xf numFmtId="0" fontId="10" fillId="0" borderId="99" xfId="26" applyFont="1" applyBorder="1" applyAlignment="1">
      <alignment horizontal="center" vertical="center"/>
    </xf>
    <xf numFmtId="2" fontId="10" fillId="0" borderId="30" xfId="26" applyNumberFormat="1" applyFont="1" applyBorder="1" applyAlignment="1">
      <alignment horizontal="center" vertical="center"/>
    </xf>
    <xf numFmtId="2" fontId="10" fillId="0" borderId="99" xfId="26" applyNumberFormat="1" applyFont="1" applyBorder="1" applyAlignment="1">
      <alignment horizontal="center" vertical="center"/>
    </xf>
    <xf numFmtId="2" fontId="12" fillId="0" borderId="99" xfId="26" quotePrefix="1" applyNumberFormat="1" applyFont="1" applyBorder="1" applyAlignment="1">
      <alignment horizontal="center" vertical="center"/>
    </xf>
    <xf numFmtId="197" fontId="2" fillId="0" borderId="106" xfId="26" applyNumberFormat="1" applyFont="1" applyBorder="1" applyAlignment="1">
      <alignment horizontal="center" vertical="center"/>
    </xf>
    <xf numFmtId="197" fontId="2" fillId="0" borderId="107" xfId="26" applyNumberFormat="1" applyFont="1" applyBorder="1" applyAlignment="1">
      <alignment horizontal="center" vertical="center"/>
    </xf>
    <xf numFmtId="0" fontId="2" fillId="0" borderId="0" xfId="26" applyFont="1" applyAlignment="1">
      <alignment horizontal="center" vertical="center"/>
    </xf>
    <xf numFmtId="0" fontId="7" fillId="0" borderId="0" xfId="26" applyFont="1" applyAlignment="1">
      <alignment horizontal="center" vertical="center"/>
    </xf>
    <xf numFmtId="0" fontId="7" fillId="0" borderId="10" xfId="26" applyFont="1" applyBorder="1" applyAlignment="1">
      <alignment horizontal="center" vertical="center"/>
    </xf>
    <xf numFmtId="0" fontId="1" fillId="0" borderId="128" xfId="26" applyBorder="1" applyAlignment="1">
      <alignment horizontal="center" vertical="center"/>
    </xf>
    <xf numFmtId="0" fontId="1" fillId="0" borderId="129" xfId="26" applyBorder="1" applyAlignment="1">
      <alignment horizontal="center" vertical="center"/>
    </xf>
    <xf numFmtId="0" fontId="27" fillId="0" borderId="130" xfId="26" applyFont="1" applyBorder="1" applyAlignment="1">
      <alignment horizontal="center" vertical="center"/>
    </xf>
    <xf numFmtId="0" fontId="27" fillId="0" borderId="2" xfId="26" applyFont="1" applyBorder="1" applyAlignment="1">
      <alignment horizontal="center" vertical="center"/>
    </xf>
    <xf numFmtId="0" fontId="27" fillId="0" borderId="129" xfId="26" applyFont="1" applyBorder="1" applyAlignment="1">
      <alignment horizontal="center" vertical="center"/>
    </xf>
    <xf numFmtId="0" fontId="2" fillId="0" borderId="131" xfId="26" applyFont="1" applyBorder="1" applyAlignment="1">
      <alignment horizontal="center" vertical="center"/>
    </xf>
    <xf numFmtId="0" fontId="2" fillId="0" borderId="93" xfId="26" applyFont="1" applyBorder="1" applyAlignment="1">
      <alignment horizontal="center" vertical="center"/>
    </xf>
    <xf numFmtId="0" fontId="2" fillId="0" borderId="94" xfId="26" applyFont="1" applyBorder="1" applyAlignment="1">
      <alignment horizontal="center" vertical="center"/>
    </xf>
    <xf numFmtId="0" fontId="27" fillId="0" borderId="128" xfId="26" applyFont="1" applyBorder="1" applyAlignment="1">
      <alignment horizontal="center" vertical="center"/>
    </xf>
    <xf numFmtId="0" fontId="27" fillId="0" borderId="132" xfId="26" applyFont="1" applyBorder="1" applyAlignment="1">
      <alignment horizontal="center" vertical="center"/>
    </xf>
    <xf numFmtId="0" fontId="7" fillId="0" borderId="0" xfId="26" applyFont="1" applyAlignment="1">
      <alignment horizontal="distributed" vertical="center"/>
    </xf>
    <xf numFmtId="0" fontId="7" fillId="0" borderId="10" xfId="26" applyFont="1" applyBorder="1" applyAlignment="1">
      <alignment horizontal="distributed" vertical="center"/>
    </xf>
    <xf numFmtId="181" fontId="2" fillId="0" borderId="30" xfId="26" applyNumberFormat="1" applyFont="1" applyBorder="1" applyAlignment="1">
      <alignment horizontal="right" vertical="center"/>
    </xf>
    <xf numFmtId="181" fontId="2" fillId="0" borderId="99" xfId="26" applyNumberFormat="1" applyFont="1" applyBorder="1" applyAlignment="1">
      <alignment horizontal="right" vertical="center"/>
    </xf>
    <xf numFmtId="0" fontId="2" fillId="0" borderId="97" xfId="26" applyFont="1" applyBorder="1" applyAlignment="1">
      <alignment horizontal="center" vertical="center"/>
    </xf>
    <xf numFmtId="197" fontId="12" fillId="0" borderId="98" xfId="26" quotePrefix="1" applyNumberFormat="1" applyFont="1" applyBorder="1" applyAlignment="1">
      <alignment horizontal="center" vertical="top"/>
    </xf>
    <xf numFmtId="198" fontId="12" fillId="0" borderId="98" xfId="26" applyNumberFormat="1" applyFont="1" applyBorder="1" applyAlignment="1">
      <alignment horizontal="center" vertical="center"/>
    </xf>
    <xf numFmtId="0" fontId="12" fillId="0" borderId="99" xfId="26" applyFont="1" applyBorder="1" applyAlignment="1">
      <alignment horizontal="center" vertical="center"/>
    </xf>
    <xf numFmtId="198" fontId="12" fillId="0" borderId="99" xfId="26" applyNumberFormat="1" applyFont="1" applyBorder="1" applyAlignment="1">
      <alignment horizontal="center" vertical="center"/>
    </xf>
  </cellXfs>
  <cellStyles count="31">
    <cellStyle name="Calc Currency (0)" xfId="1" xr:uid="{D79B0819-C068-41D8-A2F8-45338DAB89FC}"/>
    <cellStyle name="entry" xfId="2" xr:uid="{196F1992-68C2-4438-9C74-59287196C291}"/>
    <cellStyle name="Grey" xfId="3" xr:uid="{A7D860CC-5554-4141-BFA0-4B81D535A0F8}"/>
    <cellStyle name="Header1" xfId="4" xr:uid="{57438BE6-79B4-4C71-8225-AE26FDC81BA8}"/>
    <cellStyle name="Header2" xfId="5" xr:uid="{18DCF033-75EE-4A05-9333-E22689631624}"/>
    <cellStyle name="Input [yellow]" xfId="6" xr:uid="{562BBC4E-E357-4E20-AADB-FA5B2C63A25A}"/>
    <cellStyle name="Normal - Style1" xfId="7" xr:uid="{70516C7E-B2D5-4E39-A87B-C1E70A2F8F3A}"/>
    <cellStyle name="Normal_#18-Internet" xfId="8" xr:uid="{814E637B-A601-4E4F-B3B6-E769DD88D6D7}"/>
    <cellStyle name="Percent [2]" xfId="9" xr:uid="{93D69928-66D2-4CE4-9072-8004FDEB1722}"/>
    <cellStyle name="price" xfId="10" xr:uid="{E125D318-92C3-45BB-AD4F-E1435EB07608}"/>
    <cellStyle name="revised" xfId="11" xr:uid="{5826AB8C-9AE6-4B9E-A2AA-DF7B7FD9DE5F}"/>
    <cellStyle name="section" xfId="12" xr:uid="{066C8C15-B973-4DC6-AA65-EB4315976A00}"/>
    <cellStyle name="title" xfId="13" xr:uid="{70E2AD7C-3360-46DB-9BB5-6FB96C1B8E40}"/>
    <cellStyle name="Tusental (0)_pldt" xfId="14" xr:uid="{B919FBB4-AD00-49C7-89FC-9E3A86D4EA74}"/>
    <cellStyle name="Tusental_pldt" xfId="15" xr:uid="{EBD6C036-499F-43AA-855A-2D780DA3C585}"/>
    <cellStyle name="Valuta (0)_pldt" xfId="16" xr:uid="{95FC7831-533A-4D38-9F31-89416A00134D}"/>
    <cellStyle name="Valuta_pldt" xfId="17" xr:uid="{41B0F343-765C-41F4-8B51-48B16CC53DDB}"/>
    <cellStyle name="パーセント" xfId="18" builtinId="5"/>
    <cellStyle name="パーセント 2" xfId="19" xr:uid="{1FF6779B-D699-4D2A-86D7-EF1D1597B5B2}"/>
    <cellStyle name="桁区切り" xfId="20" builtinId="6"/>
    <cellStyle name="桁区切り [0.00" xfId="21" xr:uid="{1B0DF219-F9D9-4645-A31D-B922A491CD93}"/>
    <cellStyle name="桁区切り 2" xfId="22" xr:uid="{6F7572D0-19B1-416C-9FF0-0D542350C712}"/>
    <cellStyle name="桁区切り 4" xfId="23" xr:uid="{77A62454-D0DA-417B-803B-00ED4A82FAF4}"/>
    <cellStyle name="通貨" xfId="24" builtinId="7"/>
    <cellStyle name="通貨 2" xfId="25" xr:uid="{1BD457D8-1355-40AB-A037-3B15711F166B}"/>
    <cellStyle name="標準" xfId="0" builtinId="0"/>
    <cellStyle name="標準 2" xfId="26" xr:uid="{45178F9A-F5B2-4DBC-96C1-D620409BD1E2}"/>
    <cellStyle name="標準 3" xfId="27" xr:uid="{ABB9EAD8-B160-477E-A409-91F8D2360C72}"/>
    <cellStyle name="標準_ｸｲﾅ電気積算" xfId="28" xr:uid="{6E08CE92-E5BA-4813-BE7D-F4290E630637}"/>
    <cellStyle name="標準_電気本体　内訳" xfId="29" xr:uid="{8EBF2CD1-6998-4140-AA6E-060C901B6013}"/>
    <cellStyle name="未定義" xfId="30" xr:uid="{2D5E60F3-43AD-47EB-9A2C-4693707DE85C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externalLinks/externalLink1.xml" Type="http://schemas.openxmlformats.org/officeDocument/2006/relationships/externalLink"/><Relationship Id="rId11" Target="externalLinks/externalLink2.xml" Type="http://schemas.openxmlformats.org/officeDocument/2006/relationships/externalLink"/><Relationship Id="rId12" Target="externalLinks/externalLink3.xml" Type="http://schemas.openxmlformats.org/officeDocument/2006/relationships/externalLink"/><Relationship Id="rId13" Target="externalLinks/externalLink4.xml" Type="http://schemas.openxmlformats.org/officeDocument/2006/relationships/externalLink"/><Relationship Id="rId14" Target="externalLinks/externalLink5.xml" Type="http://schemas.openxmlformats.org/officeDocument/2006/relationships/externalLink"/><Relationship Id="rId15" Target="externalLinks/externalLink6.xml" Type="http://schemas.openxmlformats.org/officeDocument/2006/relationships/externalLink"/><Relationship Id="rId16" Target="externalLinks/externalLink7.xml" Type="http://schemas.openxmlformats.org/officeDocument/2006/relationships/externalLink"/><Relationship Id="rId17" Target="externalLinks/externalLink8.xml" Type="http://schemas.openxmlformats.org/officeDocument/2006/relationships/externalLink"/><Relationship Id="rId18" Target="externalLinks/externalLink9.xml" Type="http://schemas.openxmlformats.org/officeDocument/2006/relationships/externalLink"/><Relationship Id="rId19" Target="theme/theme1.xml" Type="http://schemas.openxmlformats.org/officeDocument/2006/relationships/theme"/><Relationship Id="rId2" Target="worksheets/sheet2.xml" Type="http://schemas.openxmlformats.org/officeDocument/2006/relationships/worksheet"/><Relationship Id="rId20" Target="styles.xml" Type="http://schemas.openxmlformats.org/officeDocument/2006/relationships/styles"/><Relationship Id="rId21" Target="sharedStrings.xml" Type="http://schemas.openxmlformats.org/officeDocument/2006/relationships/sharedStrings"/><Relationship Id="rId22" Target="calcChain.xml" Type="http://schemas.openxmlformats.org/officeDocument/2006/relationships/calcChain"/><Relationship Id="rId23" Target="../customXml/item1.xml" Type="http://schemas.openxmlformats.org/officeDocument/2006/relationships/customXml"/><Relationship Id="rId24" Target="../customXml/item2.xml" Type="http://schemas.openxmlformats.org/officeDocument/2006/relationships/customXml"/><Relationship Id="rId25" Target="../customXml/item3.xml" Type="http://schemas.openxmlformats.org/officeDocument/2006/relationships/customXml"/><Relationship Id="rId26" Target="../customXml/item4.xml" Type="http://schemas.openxmlformats.org/officeDocument/2006/relationships/customXml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externalLinks/_rels/externalLink1.xml.rels><?xml version="1.0" encoding="UTF-8" standalone="yes"?><Relationships xmlns="http://schemas.openxmlformats.org/package/2006/relationships"><Relationship Id="rId1" Target="file:///F:/02&#20013;&#37096;/&#28006;&#28155;&#24066;/&#24179;&#23433;&#20445;&#32946;&#22290;/&#24179;&#23433;&#20445;&#32946;&#22290;&#31354;&#35519;&#35336;&#31639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A:/&#28006;&#28155;&#24066;/&#28006;&#22478;&#20816;&#31461;/&#27231;&#26800;&#35373;&#20633;/Book1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/&#38450;&#34907;&#30452;&#36676;/&#22025;&#65300;&#65297;&#65301;/&#35336;&#31639;&#26360;/&#31354;&#35519;/&#65288;&#26032;&#65289;&#31354;&#35519;&#35336;&#31639;.XLS" TargetMode="External" Type="http://schemas.openxmlformats.org/officeDocument/2006/relationships/externalLinkPath"/><Relationship Id="rId2" Target="../../../../../../../../../../../../&#38450;&#34907;&#30452;&#36676;/&#22025;&#65300;&#65297;&#65301;/&#35336;&#31639;&#26360;/&#31354;&#35519;/&#65288;&#26032;&#65289;&#31354;&#35519;&#35336;&#31639;.XLS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//FSV1/USER/&#38651;&#27671;&#20849;&#36890;/&#33287;&#37027;&#23994;/&#65315;&#65412;&#65438;&#65431;&#65394;&#65420;&#65438;/&#30707;&#27700;&#12398;&#37324;/&#24179;10&#24180;&#24230;/10&#20869;&#35379;&#22793;.WJ3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/&#27798;&#32260;&#24066;/&#23665;&#20869;&#24188;&#31258;&#22290;/&#38450;&#31309;&#31639;/&#20844;&#20849;&#24037;&#20107;&#26360;&#39006;/&#24314;&#31689;&#20869;&#35379;.XLS" TargetMode="External" Type="http://schemas.openxmlformats.org/officeDocument/2006/relationships/externalLinkPath"/><Relationship Id="rId2" Target="../../../../../../../../../../../../&#27798;&#32260;&#24066;/&#23665;&#20869;&#24188;&#31258;&#22290;/&#38450;&#31309;&#31639;/&#20844;&#20849;&#24037;&#20107;&#26360;&#39006;/&#24314;&#31689;&#20869;&#35379;.XLS" TargetMode="External" Type="http://schemas.openxmlformats.org/officeDocument/2006/relationships/externalLinkPath"/></Relationships>
</file>

<file path=xl/externalLinks/_rels/externalLink6.xml.rels><?xml version="1.0" encoding="UTF-8" standalone="yes"?><Relationships xmlns="http://schemas.openxmlformats.org/package/2006/relationships"><Relationship Id="rId1" Target="/Documents%20and%20Settings/zayasu/&#12487;&#12473;&#12463;&#12488;&#12483;&#12503;/&#21271;&#22823;&#26481;&#31309;&#31639;&#22793;&#26356;/&#20869;&#35379;&#26360;&#24335;&#31561;/&#30476;&#27096;&#24335;/&#30476;&#27096;&#24335;A4-&#32294;&#65288;&#21407;&#31295;&#65289;.xls" TargetMode="External" Type="http://schemas.openxmlformats.org/officeDocument/2006/relationships/externalLinkPath"/><Relationship Id="rId2" Target="../../../../../../../../../../../../Documents%20and%20Settings/zayasu/&#12487;&#12473;&#12463;&#12488;&#12483;&#12503;/&#21271;&#22823;&#26481;&#31309;&#31639;&#22793;&#26356;/&#20869;&#35379;&#26360;&#24335;&#31561;/&#30476;&#27096;&#24335;/&#30476;&#27096;&#24335;A4-&#32294;&#65288;&#21407;&#31295;&#65289;.xls" TargetMode="External" Type="http://schemas.openxmlformats.org/officeDocument/2006/relationships/externalLinkPath"/></Relationships>
</file>

<file path=xl/externalLinks/_rels/externalLink7.xml.rels><?xml version="1.0" encoding="UTF-8" standalone="yes"?><Relationships xmlns="http://schemas.openxmlformats.org/package/2006/relationships"><Relationship Id="rId1" Target="file:///H:/WINDOWS/&#65411;&#65438;&#65405;&#65400;&#65412;&#65391;&#65420;&#65439;/H11RC&#37096;&#20301;.xls" TargetMode="External" Type="http://schemas.openxmlformats.org/officeDocument/2006/relationships/externalLinkPath"/></Relationships>
</file>

<file path=xl/externalLinks/_rels/externalLink8.xml.rels><?xml version="1.0" encoding="UTF-8" standalone="yes"?><Relationships xmlns="http://schemas.openxmlformats.org/package/2006/relationships"><Relationship Id="rId1" Target="file:///H:/My%20Documents/&#26032;&#37117;/&#26360;&#24335;/&#65300;&#38542;&#20869;&#37096;/WINDOWS/&#65411;&#65438;&#65405;&#65400;&#65412;&#65391;&#65420;&#65439;/&#20869;&#37096;&#20181;&#19978;&#35336;&#31639;&#26360;&#21442;&#32771;.xls" TargetMode="External" Type="http://schemas.openxmlformats.org/officeDocument/2006/relationships/externalLinkPath"/></Relationships>
</file>

<file path=xl/externalLinks/_rels/externalLink9.xml.rels><?xml version="1.0" encoding="UTF-8" standalone="yes"?><Relationships xmlns="http://schemas.openxmlformats.org/package/2006/relationships"><Relationship Id="rId1" Target="/Documents%20and%20Settings/zayasu/&#12487;&#12473;&#12463;&#12488;&#12483;&#12503;/&#21271;&#22823;&#26481;&#31309;&#31639;&#22793;&#26356;/Documents%20and%20Settings/Owner/My%20Documents/&#35373;&#35336;&#20107;&#21209;&#25152;/&#20013;&#22830;&#35373;&#20633;/&#21271;&#37096;&#24037;&#26657;&#22823;&#25913;&#36896;/&#26360;&#39006;/&#35373;&#35336;&#26360;&#23436;&#25104;&#27491;.xls" TargetMode="External" Type="http://schemas.openxmlformats.org/officeDocument/2006/relationships/externalLinkPath"/><Relationship Id="rId2" Target="../../../../../../../../../../../../Documents%20and%20Settings/zayasu/&#12487;&#12473;&#12463;&#12488;&#12483;&#12503;/&#21271;&#22823;&#26481;&#31309;&#31639;&#22793;&#26356;/Documents%20and%20Settings/Owner/My%20Documents/&#35373;&#35336;&#20107;&#21209;&#25152;/&#20013;&#22830;&#35373;&#20633;/&#21271;&#37096;&#24037;&#26657;&#22823;&#25913;&#36896;/&#26360;&#39006;/&#35373;&#35336;&#26360;&#23436;&#25104;&#27491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安保育園空調計算"/>
      <sheetName val="一位単価2"/>
      <sheetName val="一位単価3"/>
      <sheetName val="ｃ.自動制御機器"/>
      <sheetName val="鏡"/>
      <sheetName val="#REF"/>
      <sheetName val="10内訳変"/>
      <sheetName val="共通"/>
      <sheetName val="吸込口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吸込口"/>
      <sheetName val="内訳書"/>
      <sheetName val="#REF"/>
      <sheetName val="内訳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ｶﾞﾗﾘ-寸法"/>
      <sheetName val="吹出口"/>
      <sheetName val="吹出口器具"/>
      <sheetName val="人員比較"/>
      <sheetName val="給水"/>
      <sheetName val="面  積"/>
      <sheetName val="吸込口"/>
      <sheetName val="吸込口寸法"/>
      <sheetName val="膨張ﾀﾝｸ"/>
      <sheetName val="様式31"/>
      <sheetName val="各室風量"/>
      <sheetName val="負荷集計"/>
      <sheetName val="冷凍機算定"/>
      <sheetName val="ｴｱﾊﾝ算定"/>
      <sheetName val="水量算定"/>
      <sheetName val="電動三方弁"/>
      <sheetName val="ｸｯｼｮﾝﾀﾝ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10内訳変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表"/>
      <sheetName val="内訳書"/>
      <sheetName val="仕訳書"/>
      <sheetName val="代価表"/>
      <sheetName val="見積り比較"/>
      <sheetName val="営繕単価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仕訳書"/>
      <sheetName val="内訳書"/>
      <sheetName val="県様式A4-縦（原稿）"/>
    </sheetNames>
    <definedNames>
      <definedName name="工作物2枚目"/>
      <definedName name="工作物2枚目クリア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基本"/>
      <sheetName val="仕訳"/>
      <sheetName val="内訳"/>
      <sheetName val="合成単価"/>
      <sheetName val="代価(1)"/>
      <sheetName val="代価(2)"/>
      <sheetName val="統計値"/>
      <sheetName val="集計"/>
      <sheetName val="足場"/>
      <sheetName val="土間"/>
      <sheetName val="ｺﾝｸﾘｰﾄ"/>
      <sheetName val="屋根"/>
      <sheetName val="外部CB"/>
      <sheetName val="外壁"/>
      <sheetName val="外部計算"/>
      <sheetName val="外部天井"/>
      <sheetName val="外部雑"/>
      <sheetName val="内部床"/>
      <sheetName val="内部CB"/>
      <sheetName val="間仕切"/>
      <sheetName val="内壁"/>
      <sheetName val="造作"/>
      <sheetName val="内部天井"/>
      <sheetName val="内部計算"/>
      <sheetName val="内部雑"/>
      <sheetName val="発生材"/>
      <sheetName val="H10単価"/>
      <sheetName val="Page管理Sheet"/>
      <sheetName val="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床仕上計算"/>
      <sheetName val="室名ボックス"/>
      <sheetName val="公式ボックス"/>
      <sheetName val="数量ボックス"/>
      <sheetName val="数量"/>
      <sheetName val="建具符号抽出ボックス"/>
      <sheetName val="建具符号ボックス"/>
      <sheetName val="金属製建具代価マクロ"/>
      <sheetName val="Module5"/>
      <sheetName val="Dialog1"/>
      <sheetName val="内部仕上マクロ"/>
      <sheetName val="番号ボックス"/>
      <sheetName val="内部仕上集計"/>
      <sheetName val="天井仕上計算"/>
      <sheetName val="壁仕上計算"/>
      <sheetName val="結合"/>
      <sheetName val="室名符号"/>
      <sheetName val="数量マクロ"/>
      <sheetName val="Module11"/>
      <sheetName val="モジュール-1"/>
      <sheetName val="モジュール-2"/>
      <sheetName val="計算マクロ"/>
      <sheetName val="額縁抽出ボックス"/>
      <sheetName val="額縁種類ボックス"/>
      <sheetName val="建具名称抽出ボックス"/>
      <sheetName val="床･壁･天井マクロ"/>
      <sheetName val="Sheet1"/>
      <sheetName val="金属製代価表"/>
      <sheetName val="金属製建具"/>
      <sheetName val="建具リスト"/>
      <sheetName val="金属製建具マクロ"/>
      <sheetName val="Module9"/>
      <sheetName val="Module4"/>
      <sheetName val="Module1"/>
      <sheetName val="Module2"/>
      <sheetName val="Module6"/>
      <sheetName val="Module3"/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内訳"/>
      <sheetName val="集計"/>
      <sheetName val="工作物調査表"/>
      <sheetName val="集計工作物"/>
      <sheetName val="単価"/>
      <sheetName val="複合機器"/>
      <sheetName val="複合管類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屋外幹線"/>
      <sheetName val="2.屋外計装用配線"/>
      <sheetName val="3.屋外動力設備"/>
      <sheetName val="4.屋内動力設備 "/>
      <sheetName val="5.既設器具撤去"/>
      <sheetName val="屋外幹線土工事 "/>
      <sheetName val="仕訳表紙"/>
      <sheetName val="仕訳書"/>
      <sheetName val="内訳書"/>
      <sheetName val="複単表紙"/>
      <sheetName val="複合単価"/>
      <sheetName val="単価比較"/>
      <sheetName val="盤歩掛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129-5D04-468F-BC65-A169A8200E9B}">
  <dimension ref="A2:Q59"/>
  <sheetViews>
    <sheetView view="pageBreakPreview" topLeftCell="A4" zoomScale="90" zoomScaleNormal="100" workbookViewId="0">
      <selection activeCell="G12" sqref="G12"/>
    </sheetView>
  </sheetViews>
  <sheetFormatPr defaultColWidth="9" defaultRowHeight="11.15" customHeight="1" x14ac:dyDescent="0.2"/>
  <cols>
    <col min="1" max="1" width="3.453125" style="1" customWidth="1"/>
    <col min="2" max="2" width="2.453125" style="1" customWidth="1"/>
    <col min="3" max="3" width="5.90625" style="1" customWidth="1"/>
    <col min="4" max="4" width="7.08984375" style="1" customWidth="1"/>
    <col min="5" max="5" width="24.90625" style="1" customWidth="1"/>
    <col min="6" max="6" width="8.453125" style="1" customWidth="1"/>
    <col min="7" max="7" width="26.36328125" style="1" customWidth="1"/>
    <col min="8" max="8" width="2.08984375" style="1" customWidth="1"/>
    <col min="9" max="9" width="7.54296875" style="1" customWidth="1"/>
    <col min="10" max="10" width="6.453125" style="1" customWidth="1"/>
    <col min="11" max="11" width="7.453125" style="1" customWidth="1"/>
    <col min="12" max="12" width="6.453125" style="1" customWidth="1"/>
    <col min="13" max="15" width="7.453125" style="1" customWidth="1"/>
    <col min="16" max="16" width="2.453125" style="1" customWidth="1"/>
    <col min="17" max="16384" width="9" style="1"/>
  </cols>
  <sheetData>
    <row r="2" spans="1:17" ht="11.15" customHeight="1" x14ac:dyDescent="0.2">
      <c r="B2" s="9"/>
      <c r="C2" s="9"/>
      <c r="D2" s="9"/>
      <c r="E2" s="9"/>
      <c r="F2" s="9"/>
      <c r="G2" s="9"/>
      <c r="H2" s="9"/>
      <c r="I2" s="257"/>
      <c r="J2" s="257"/>
      <c r="K2" s="257"/>
      <c r="L2" s="257"/>
      <c r="M2" s="9"/>
      <c r="N2" s="257"/>
      <c r="O2" s="9"/>
    </row>
    <row r="3" spans="1:17" ht="11.15" customHeight="1" x14ac:dyDescent="0.2">
      <c r="A3" s="8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7"/>
    </row>
    <row r="4" spans="1:17" ht="11.15" customHeight="1" x14ac:dyDescent="0.2">
      <c r="A4" s="8"/>
      <c r="B4" s="7"/>
      <c r="P4" s="8"/>
      <c r="Q4" s="7"/>
    </row>
    <row r="5" spans="1:17" ht="19.5" customHeight="1" x14ac:dyDescent="0.2">
      <c r="A5" s="8"/>
      <c r="B5" s="7"/>
      <c r="C5" s="837" t="s">
        <v>0</v>
      </c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  <c r="O5" s="837"/>
      <c r="P5" s="8"/>
      <c r="Q5" s="7"/>
    </row>
    <row r="6" spans="1:17" ht="15" customHeight="1" x14ac:dyDescent="0.2">
      <c r="A6" s="8"/>
      <c r="B6" s="7"/>
      <c r="P6" s="8"/>
      <c r="Q6" s="7"/>
    </row>
    <row r="7" spans="1:17" ht="15" customHeight="1" x14ac:dyDescent="0.2">
      <c r="A7" s="8"/>
      <c r="B7" s="7"/>
      <c r="E7" s="70" t="s">
        <v>1</v>
      </c>
      <c r="F7" s="136"/>
      <c r="G7" s="123" t="s">
        <v>2</v>
      </c>
      <c r="H7" s="123"/>
      <c r="I7" s="123"/>
      <c r="J7" s="123"/>
      <c r="P7" s="8"/>
      <c r="Q7" s="7"/>
    </row>
    <row r="8" spans="1:17" ht="11.15" customHeight="1" x14ac:dyDescent="0.2">
      <c r="A8" s="8"/>
      <c r="B8" s="7"/>
      <c r="K8" s="12"/>
      <c r="L8" s="12"/>
      <c r="M8" s="12"/>
      <c r="P8" s="8"/>
      <c r="Q8" s="7"/>
    </row>
    <row r="9" spans="1:17" ht="13.5" customHeight="1" x14ac:dyDescent="0.2">
      <c r="A9" s="8"/>
      <c r="B9" s="7"/>
      <c r="E9" s="133" t="s">
        <v>3</v>
      </c>
      <c r="F9" s="17"/>
      <c r="G9" s="17" t="s">
        <v>4</v>
      </c>
      <c r="H9" s="17"/>
      <c r="I9" s="258"/>
      <c r="J9" s="258"/>
      <c r="K9" s="17"/>
      <c r="L9" s="17"/>
      <c r="M9" s="17"/>
      <c r="P9" s="8"/>
      <c r="Q9" s="7"/>
    </row>
    <row r="10" spans="1:17" ht="11.15" customHeight="1" x14ac:dyDescent="0.2">
      <c r="A10" s="8"/>
      <c r="B10" s="7"/>
      <c r="P10" s="8"/>
      <c r="Q10" s="7"/>
    </row>
    <row r="11" spans="1:17" ht="13.5" customHeight="1" x14ac:dyDescent="0.2">
      <c r="A11" s="8"/>
      <c r="B11" s="7"/>
      <c r="E11" s="70" t="s">
        <v>5</v>
      </c>
      <c r="F11" s="123"/>
      <c r="G11" s="123" t="s">
        <v>361</v>
      </c>
      <c r="H11" s="123"/>
      <c r="I11" s="123"/>
      <c r="J11" s="123"/>
      <c r="P11" s="8"/>
      <c r="Q11" s="7"/>
    </row>
    <row r="12" spans="1:17" ht="11.15" customHeight="1" x14ac:dyDescent="0.2">
      <c r="A12" s="8"/>
      <c r="B12" s="7"/>
      <c r="K12" s="12"/>
      <c r="L12" s="12"/>
      <c r="M12" s="12"/>
      <c r="P12" s="8"/>
      <c r="Q12" s="7"/>
    </row>
    <row r="13" spans="1:17" ht="13.5" customHeight="1" x14ac:dyDescent="0.2">
      <c r="A13" s="8"/>
      <c r="B13" s="7"/>
      <c r="E13" s="70" t="s">
        <v>360</v>
      </c>
      <c r="F13" s="123"/>
      <c r="G13" s="137"/>
      <c r="H13" s="123"/>
      <c r="I13" s="123"/>
      <c r="J13" s="838"/>
      <c r="K13" s="838"/>
      <c r="L13" s="838"/>
      <c r="M13" s="17"/>
      <c r="P13" s="8"/>
      <c r="Q13" s="7"/>
    </row>
    <row r="14" spans="1:17" ht="11.15" customHeight="1" x14ac:dyDescent="0.2">
      <c r="A14" s="8"/>
      <c r="B14" s="7"/>
      <c r="P14" s="8"/>
      <c r="Q14" s="7"/>
    </row>
    <row r="15" spans="1:17" ht="18" customHeight="1" x14ac:dyDescent="0.2">
      <c r="A15" s="8"/>
      <c r="B15" s="7"/>
      <c r="C15" s="839" t="s">
        <v>7</v>
      </c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  <c r="O15" s="839"/>
      <c r="P15" s="8"/>
      <c r="Q15" s="7"/>
    </row>
    <row r="16" spans="1:17" ht="11.15" customHeight="1" x14ac:dyDescent="0.2">
      <c r="A16" s="8"/>
      <c r="B16" s="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8"/>
      <c r="Q16" s="7"/>
    </row>
    <row r="17" spans="1:17" ht="11.15" customHeight="1" x14ac:dyDescent="0.2">
      <c r="A17" s="8"/>
      <c r="B17" s="25"/>
      <c r="C17" s="21"/>
      <c r="D17" s="10"/>
      <c r="E17" s="12"/>
      <c r="F17" s="11"/>
      <c r="G17" s="10"/>
      <c r="H17" s="11"/>
      <c r="I17" s="21"/>
      <c r="J17" s="10"/>
      <c r="K17" s="12"/>
      <c r="L17" s="12"/>
      <c r="M17" s="12"/>
      <c r="N17" s="12"/>
      <c r="O17" s="11"/>
      <c r="P17" s="27"/>
      <c r="Q17" s="7"/>
    </row>
    <row r="18" spans="1:17" ht="11.15" customHeight="1" x14ac:dyDescent="0.2">
      <c r="A18" s="8"/>
      <c r="B18" s="25"/>
      <c r="C18" s="22" t="s">
        <v>8</v>
      </c>
      <c r="D18" s="840" t="s">
        <v>9</v>
      </c>
      <c r="E18" s="841"/>
      <c r="F18" s="842"/>
      <c r="G18" s="840" t="s">
        <v>10</v>
      </c>
      <c r="H18" s="842"/>
      <c r="I18" s="22" t="s">
        <v>11</v>
      </c>
      <c r="J18" s="840" t="s">
        <v>12</v>
      </c>
      <c r="K18" s="841"/>
      <c r="L18" s="841"/>
      <c r="M18" s="841"/>
      <c r="N18" s="841"/>
      <c r="O18" s="842"/>
      <c r="P18" s="27"/>
      <c r="Q18" s="7"/>
    </row>
    <row r="19" spans="1:17" ht="11.15" customHeight="1" x14ac:dyDescent="0.2">
      <c r="A19" s="8"/>
      <c r="B19" s="25"/>
      <c r="C19" s="26"/>
      <c r="D19" s="15"/>
      <c r="E19" s="17"/>
      <c r="F19" s="16"/>
      <c r="G19" s="15"/>
      <c r="H19" s="16"/>
      <c r="I19" s="23"/>
      <c r="J19" s="15"/>
      <c r="K19" s="17"/>
      <c r="L19" s="17"/>
      <c r="M19" s="17"/>
      <c r="N19" s="17"/>
      <c r="O19" s="16"/>
      <c r="P19" s="27"/>
      <c r="Q19" s="7"/>
    </row>
    <row r="20" spans="1:17" ht="11.15" customHeight="1" x14ac:dyDescent="0.2">
      <c r="A20" s="8"/>
      <c r="B20" s="25"/>
      <c r="C20" s="28"/>
      <c r="D20" s="259"/>
      <c r="E20" s="260"/>
      <c r="F20" s="261"/>
      <c r="G20" s="10"/>
      <c r="H20" s="11"/>
      <c r="I20" s="21"/>
      <c r="J20" s="10"/>
      <c r="K20" s="12"/>
      <c r="L20" s="12"/>
      <c r="M20" s="12"/>
      <c r="N20" s="12"/>
      <c r="O20" s="12"/>
      <c r="P20" s="27"/>
      <c r="Q20" s="7"/>
    </row>
    <row r="21" spans="1:17" ht="11.15" customHeight="1" x14ac:dyDescent="0.2">
      <c r="A21" s="8"/>
      <c r="B21" s="25"/>
      <c r="C21" s="26">
        <v>1</v>
      </c>
      <c r="D21" s="262"/>
      <c r="E21" s="17" t="s">
        <v>13</v>
      </c>
      <c r="F21" s="263"/>
      <c r="G21" s="131"/>
      <c r="H21" s="16"/>
      <c r="I21" s="23"/>
      <c r="J21" s="15"/>
      <c r="K21" s="17"/>
      <c r="L21" s="17"/>
      <c r="M21" s="17"/>
      <c r="N21" s="17"/>
      <c r="O21" s="16"/>
      <c r="P21" s="27"/>
      <c r="Q21" s="7"/>
    </row>
    <row r="22" spans="1:17" ht="11.15" customHeight="1" x14ac:dyDescent="0.2">
      <c r="A22" s="8"/>
      <c r="B22" s="25"/>
      <c r="C22" s="22"/>
      <c r="D22" s="264"/>
      <c r="E22" s="1" t="s">
        <v>14</v>
      </c>
      <c r="F22" s="265"/>
      <c r="G22" s="75"/>
      <c r="H22" s="14"/>
      <c r="I22" s="24"/>
      <c r="J22" s="13"/>
      <c r="P22" s="27"/>
      <c r="Q22" s="7"/>
    </row>
    <row r="23" spans="1:17" ht="11.15" customHeight="1" x14ac:dyDescent="0.2">
      <c r="A23" s="8"/>
      <c r="B23" s="25"/>
      <c r="C23" s="26"/>
      <c r="D23" s="262"/>
      <c r="E23" s="17"/>
      <c r="F23" s="263"/>
      <c r="G23" s="131"/>
      <c r="H23" s="16"/>
      <c r="I23" s="23"/>
      <c r="J23" s="15"/>
      <c r="K23" s="17"/>
      <c r="L23" s="17"/>
      <c r="M23" s="17"/>
      <c r="N23" s="17"/>
      <c r="O23" s="16"/>
      <c r="P23" s="27"/>
      <c r="Q23" s="7"/>
    </row>
    <row r="24" spans="1:17" ht="11.15" customHeight="1" x14ac:dyDescent="0.2">
      <c r="A24" s="8"/>
      <c r="B24" s="25"/>
      <c r="C24" s="22"/>
      <c r="D24" s="266"/>
      <c r="E24" s="114" t="s">
        <v>14</v>
      </c>
      <c r="F24" s="265"/>
      <c r="G24" s="75"/>
      <c r="H24" s="14"/>
      <c r="I24" s="24"/>
      <c r="J24" s="13"/>
      <c r="P24" s="27"/>
      <c r="Q24" s="7"/>
    </row>
    <row r="25" spans="1:17" ht="11.15" customHeight="1" x14ac:dyDescent="0.2">
      <c r="A25" s="8"/>
      <c r="B25" s="25"/>
      <c r="C25" s="26"/>
      <c r="D25" s="262"/>
      <c r="E25" s="17"/>
      <c r="F25" s="263"/>
      <c r="G25" s="131"/>
      <c r="H25" s="16"/>
      <c r="I25" s="23"/>
      <c r="J25" s="15"/>
      <c r="K25" s="17"/>
      <c r="L25" s="17"/>
      <c r="M25" s="17"/>
      <c r="N25" s="17"/>
      <c r="O25" s="16"/>
      <c r="P25" s="27"/>
      <c r="Q25" s="7"/>
    </row>
    <row r="26" spans="1:17" ht="11.15" customHeight="1" x14ac:dyDescent="0.2">
      <c r="A26" s="8"/>
      <c r="B26" s="25"/>
      <c r="C26" s="22"/>
      <c r="D26" s="264"/>
      <c r="E26" s="1" t="s">
        <v>14</v>
      </c>
      <c r="F26" s="265"/>
      <c r="G26" s="114"/>
      <c r="H26" s="14"/>
      <c r="I26" s="24"/>
      <c r="J26" s="13"/>
      <c r="P26" s="27"/>
      <c r="Q26" s="7"/>
    </row>
    <row r="27" spans="1:17" ht="11.15" customHeight="1" x14ac:dyDescent="0.2">
      <c r="A27" s="8"/>
      <c r="B27" s="25"/>
      <c r="C27" s="26"/>
      <c r="D27" s="262"/>
      <c r="E27" s="17" t="s">
        <v>15</v>
      </c>
      <c r="F27" s="263"/>
      <c r="G27" s="131"/>
      <c r="H27" s="16"/>
      <c r="I27" s="23"/>
      <c r="J27" s="15"/>
      <c r="K27" s="17"/>
      <c r="L27" s="17"/>
      <c r="M27" s="17"/>
      <c r="N27" s="17"/>
      <c r="O27" s="16"/>
      <c r="P27" s="27"/>
      <c r="Q27" s="7"/>
    </row>
    <row r="28" spans="1:17" ht="11.15" customHeight="1" x14ac:dyDescent="0.2">
      <c r="A28" s="8"/>
      <c r="B28" s="25"/>
      <c r="C28" s="22"/>
      <c r="D28" s="266"/>
      <c r="F28" s="265"/>
      <c r="G28" s="75"/>
      <c r="H28" s="14"/>
      <c r="I28" s="24"/>
      <c r="J28" s="13"/>
      <c r="P28" s="27"/>
      <c r="Q28" s="7"/>
    </row>
    <row r="29" spans="1:17" ht="11.15" customHeight="1" x14ac:dyDescent="0.2">
      <c r="A29" s="8"/>
      <c r="B29" s="25"/>
      <c r="C29" s="26"/>
      <c r="D29" s="262"/>
      <c r="E29" s="17"/>
      <c r="F29" s="263"/>
      <c r="G29" s="131"/>
      <c r="H29" s="16"/>
      <c r="I29" s="23"/>
      <c r="J29" s="15"/>
      <c r="K29" s="17"/>
      <c r="L29" s="17"/>
      <c r="M29" s="17"/>
      <c r="N29" s="17"/>
      <c r="O29" s="16"/>
      <c r="P29" s="27"/>
      <c r="Q29" s="7"/>
    </row>
    <row r="30" spans="1:17" ht="11.15" customHeight="1" x14ac:dyDescent="0.2">
      <c r="A30" s="8"/>
      <c r="B30" s="25"/>
      <c r="C30" s="22"/>
      <c r="D30" s="264"/>
      <c r="E30" s="114"/>
      <c r="F30" s="265"/>
      <c r="G30" s="114"/>
      <c r="H30" s="14"/>
      <c r="I30" s="24"/>
      <c r="J30" s="13"/>
      <c r="P30" s="27"/>
      <c r="Q30" s="7"/>
    </row>
    <row r="31" spans="1:17" ht="11.15" customHeight="1" x14ac:dyDescent="0.2">
      <c r="A31" s="8"/>
      <c r="B31" s="25"/>
      <c r="C31" s="26"/>
      <c r="D31" s="262"/>
      <c r="E31" s="17" t="s">
        <v>16</v>
      </c>
      <c r="F31" s="263"/>
      <c r="G31" s="131"/>
      <c r="H31" s="16"/>
      <c r="I31" s="23"/>
      <c r="J31" s="15"/>
      <c r="K31" s="17"/>
      <c r="L31" s="17"/>
      <c r="M31" s="17"/>
      <c r="N31" s="17"/>
      <c r="O31" s="16"/>
      <c r="P31" s="27"/>
      <c r="Q31" s="7"/>
    </row>
    <row r="32" spans="1:17" ht="11.15" customHeight="1" x14ac:dyDescent="0.2">
      <c r="A32" s="8"/>
      <c r="B32" s="25"/>
      <c r="C32" s="22"/>
      <c r="D32" s="264"/>
      <c r="F32" s="265"/>
      <c r="G32" s="75"/>
      <c r="H32" s="14"/>
      <c r="I32" s="24"/>
      <c r="J32" s="13"/>
      <c r="P32" s="27"/>
      <c r="Q32" s="7"/>
    </row>
    <row r="33" spans="1:17" ht="11.15" customHeight="1" x14ac:dyDescent="0.2">
      <c r="A33" s="8"/>
      <c r="B33" s="25"/>
      <c r="C33" s="26"/>
      <c r="D33" s="267"/>
      <c r="E33" s="17"/>
      <c r="F33" s="263"/>
      <c r="G33" s="131"/>
      <c r="H33" s="16"/>
      <c r="I33" s="23"/>
      <c r="J33" s="15"/>
      <c r="K33" s="17"/>
      <c r="L33" s="17"/>
      <c r="M33" s="17"/>
      <c r="N33" s="17"/>
      <c r="O33" s="16"/>
      <c r="P33" s="27"/>
      <c r="Q33" s="7"/>
    </row>
    <row r="34" spans="1:17" ht="11.15" customHeight="1" x14ac:dyDescent="0.2">
      <c r="A34" s="8"/>
      <c r="B34" s="25"/>
      <c r="C34" s="22"/>
      <c r="D34" s="264"/>
      <c r="E34" s="114"/>
      <c r="F34" s="265"/>
      <c r="G34" s="127"/>
      <c r="H34" s="14"/>
      <c r="I34" s="24"/>
      <c r="J34" s="13"/>
      <c r="P34" s="27"/>
      <c r="Q34" s="7"/>
    </row>
    <row r="35" spans="1:17" ht="11.15" customHeight="1" x14ac:dyDescent="0.2">
      <c r="A35" s="8"/>
      <c r="B35" s="25"/>
      <c r="C35" s="26"/>
      <c r="D35" s="262"/>
      <c r="E35" s="17"/>
      <c r="F35" s="263"/>
      <c r="G35" s="131"/>
      <c r="H35" s="16"/>
      <c r="I35" s="23"/>
      <c r="J35" s="15"/>
      <c r="K35" s="17"/>
      <c r="L35" s="17"/>
      <c r="M35" s="17"/>
      <c r="N35" s="17"/>
      <c r="O35" s="16"/>
      <c r="P35" s="27"/>
      <c r="Q35" s="7"/>
    </row>
    <row r="36" spans="1:17" ht="11.15" customHeight="1" x14ac:dyDescent="0.2">
      <c r="A36" s="8"/>
      <c r="B36" s="25"/>
      <c r="C36" s="22"/>
      <c r="D36" s="264"/>
      <c r="E36" s="114"/>
      <c r="F36" s="265"/>
      <c r="G36" s="75"/>
      <c r="H36" s="14"/>
      <c r="I36" s="24"/>
      <c r="J36" s="13"/>
      <c r="P36" s="27"/>
      <c r="Q36" s="7"/>
    </row>
    <row r="37" spans="1:17" ht="11.15" customHeight="1" x14ac:dyDescent="0.2">
      <c r="A37" s="8"/>
      <c r="B37" s="25"/>
      <c r="C37" s="26"/>
      <c r="D37" s="262"/>
      <c r="E37" s="17"/>
      <c r="F37" s="263"/>
      <c r="G37" s="131"/>
      <c r="H37" s="16"/>
      <c r="I37" s="23"/>
      <c r="J37" s="15"/>
      <c r="K37" s="17"/>
      <c r="L37" s="17"/>
      <c r="M37" s="17"/>
      <c r="N37" s="17"/>
      <c r="O37" s="16"/>
      <c r="P37" s="27"/>
      <c r="Q37" s="7"/>
    </row>
    <row r="38" spans="1:17" ht="11.15" customHeight="1" x14ac:dyDescent="0.2">
      <c r="A38" s="8"/>
      <c r="B38" s="25"/>
      <c r="C38" s="22"/>
      <c r="D38" s="264"/>
      <c r="E38" s="145"/>
      <c r="F38" s="265"/>
      <c r="G38" s="75"/>
      <c r="H38" s="14"/>
      <c r="I38" s="24"/>
      <c r="J38" s="13"/>
      <c r="P38" s="27"/>
      <c r="Q38" s="7"/>
    </row>
    <row r="39" spans="1:17" ht="11.15" customHeight="1" x14ac:dyDescent="0.2">
      <c r="A39" s="8"/>
      <c r="B39" s="25"/>
      <c r="C39" s="26"/>
      <c r="D39" s="262"/>
      <c r="E39" s="17"/>
      <c r="F39" s="263"/>
      <c r="G39" s="131"/>
      <c r="H39" s="16"/>
      <c r="I39" s="23"/>
      <c r="J39" s="15"/>
      <c r="K39" s="17"/>
      <c r="L39" s="17"/>
      <c r="M39" s="17"/>
      <c r="N39" s="17"/>
      <c r="O39" s="16"/>
      <c r="P39" s="27"/>
      <c r="Q39" s="7"/>
    </row>
    <row r="40" spans="1:17" ht="11.15" customHeight="1" x14ac:dyDescent="0.2">
      <c r="A40" s="8"/>
      <c r="B40" s="25"/>
      <c r="C40" s="22"/>
      <c r="D40" s="264"/>
      <c r="E40" s="145"/>
      <c r="F40" s="265"/>
      <c r="G40" s="75"/>
      <c r="H40" s="14"/>
      <c r="I40" s="10"/>
      <c r="J40" s="10"/>
      <c r="K40" s="12"/>
      <c r="L40" s="12"/>
      <c r="P40" s="27"/>
      <c r="Q40" s="7"/>
    </row>
    <row r="41" spans="1:17" ht="11.15" customHeight="1" x14ac:dyDescent="0.2">
      <c r="A41" s="8"/>
      <c r="B41" s="25"/>
      <c r="C41" s="26"/>
      <c r="D41" s="262"/>
      <c r="E41" s="17"/>
      <c r="F41" s="263"/>
      <c r="G41" s="131"/>
      <c r="H41" s="16"/>
      <c r="I41" s="15"/>
      <c r="J41" s="15"/>
      <c r="K41" s="17"/>
      <c r="L41" s="17"/>
      <c r="M41" s="17"/>
      <c r="N41" s="17"/>
      <c r="O41" s="16"/>
      <c r="P41" s="27"/>
      <c r="Q41" s="7"/>
    </row>
    <row r="42" spans="1:17" ht="11.15" customHeight="1" x14ac:dyDescent="0.2">
      <c r="A42" s="8"/>
      <c r="B42" s="7"/>
      <c r="C42" s="158"/>
      <c r="D42" s="268"/>
      <c r="E42" s="260"/>
      <c r="F42" s="261"/>
      <c r="G42" s="12"/>
      <c r="H42" s="12"/>
      <c r="I42" s="10"/>
      <c r="J42" s="10"/>
      <c r="K42" s="12"/>
      <c r="L42" s="12"/>
      <c r="M42" s="12"/>
      <c r="N42" s="12"/>
      <c r="O42" s="11"/>
      <c r="P42" s="8"/>
      <c r="Q42" s="7"/>
    </row>
    <row r="43" spans="1:17" ht="11.15" customHeight="1" x14ac:dyDescent="0.2">
      <c r="B43" s="7"/>
      <c r="C43" s="42"/>
      <c r="D43" s="262"/>
      <c r="E43" s="17" t="s">
        <v>17</v>
      </c>
      <c r="F43" s="263"/>
      <c r="G43" s="131"/>
      <c r="H43" s="16"/>
      <c r="I43" s="15"/>
      <c r="J43" s="15"/>
      <c r="K43" s="17"/>
      <c r="L43" s="17"/>
      <c r="M43" s="17"/>
      <c r="N43" s="17"/>
      <c r="O43" s="16"/>
      <c r="P43" s="8"/>
    </row>
    <row r="44" spans="1:17" ht="11.15" customHeight="1" x14ac:dyDescent="0.2">
      <c r="B44" s="18"/>
      <c r="C44" s="35"/>
      <c r="D44" s="269"/>
      <c r="E44" s="270"/>
      <c r="F44" s="270"/>
      <c r="G44" s="9"/>
      <c r="H44" s="9"/>
      <c r="I44" s="9"/>
      <c r="J44" s="9"/>
      <c r="K44" s="9"/>
      <c r="L44" s="9"/>
      <c r="M44" s="9"/>
      <c r="N44" s="9"/>
      <c r="O44" s="9"/>
      <c r="P44" s="19"/>
    </row>
    <row r="49" spans="1:1" ht="19.5" customHeight="1" x14ac:dyDescent="0.2">
      <c r="A49" s="7"/>
    </row>
    <row r="51" spans="1:1" ht="13.5" customHeight="1" x14ac:dyDescent="0.2">
      <c r="A51" s="7"/>
    </row>
    <row r="52" spans="1:1" ht="10.5" customHeight="1" x14ac:dyDescent="0.2"/>
    <row r="53" spans="1:1" ht="13.5" customHeight="1" x14ac:dyDescent="0.2"/>
    <row r="54" spans="1:1" ht="11.25" customHeight="1" x14ac:dyDescent="0.2"/>
    <row r="55" spans="1:1" ht="13.5" customHeight="1" x14ac:dyDescent="0.2"/>
    <row r="56" spans="1:1" ht="11.25" customHeight="1" x14ac:dyDescent="0.2"/>
    <row r="57" spans="1:1" ht="13.5" customHeight="1" x14ac:dyDescent="0.2">
      <c r="A57" s="7"/>
    </row>
    <row r="59" spans="1:1" ht="18" customHeight="1" x14ac:dyDescent="0.2">
      <c r="A59" s="7"/>
    </row>
  </sheetData>
  <mergeCells count="6">
    <mergeCell ref="C5:O5"/>
    <mergeCell ref="J13:L13"/>
    <mergeCell ref="C15:O15"/>
    <mergeCell ref="D18:F18"/>
    <mergeCell ref="G18:H18"/>
    <mergeCell ref="J18:O18"/>
  </mergeCells>
  <phoneticPr fontId="5"/>
  <pageMargins left="0.70866141732283472" right="0.19685039370078741" top="0.61" bottom="0.16" header="0.66" footer="0.21"/>
  <pageSetup paperSize="9" scale="97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9481-339B-4515-899B-DB8243E1DBA7}">
  <dimension ref="A2:Q61"/>
  <sheetViews>
    <sheetView tabSelected="1" view="pageBreakPreview" zoomScale="90" zoomScaleNormal="100" workbookViewId="0">
      <selection activeCell="I40" sqref="I40"/>
    </sheetView>
  </sheetViews>
  <sheetFormatPr defaultColWidth="9" defaultRowHeight="11.15" customHeight="1" x14ac:dyDescent="0.2"/>
  <cols>
    <col min="1" max="1" width="3.453125" style="1" customWidth="1"/>
    <col min="2" max="2" width="2.453125" style="1" customWidth="1"/>
    <col min="3" max="3" width="5.90625" style="1" customWidth="1"/>
    <col min="4" max="4" width="7.08984375" style="1" customWidth="1"/>
    <col min="5" max="5" width="24.90625" style="1" customWidth="1"/>
    <col min="6" max="6" width="8.453125" style="1" customWidth="1"/>
    <col min="7" max="7" width="26.36328125" style="1" customWidth="1"/>
    <col min="8" max="8" width="2.08984375" style="1" customWidth="1"/>
    <col min="9" max="9" width="7.54296875" style="1" customWidth="1"/>
    <col min="10" max="10" width="6.453125" style="1" customWidth="1"/>
    <col min="11" max="11" width="7.453125" style="1" customWidth="1"/>
    <col min="12" max="12" width="6.453125" style="1" customWidth="1"/>
    <col min="13" max="15" width="7.453125" style="1" customWidth="1"/>
    <col min="16" max="16" width="2.453125" style="1" customWidth="1"/>
    <col min="17" max="16384" width="9" style="1"/>
  </cols>
  <sheetData>
    <row r="2" spans="1:17" ht="11.15" customHeight="1" x14ac:dyDescent="0.2">
      <c r="B2" s="9"/>
      <c r="C2" s="9"/>
      <c r="D2" s="9"/>
      <c r="E2" s="9"/>
      <c r="F2" s="9"/>
      <c r="G2" s="9"/>
      <c r="H2" s="9"/>
      <c r="I2" s="257"/>
      <c r="J2" s="257"/>
      <c r="K2" s="257"/>
      <c r="L2" s="257"/>
      <c r="M2" s="9"/>
      <c r="N2" s="257"/>
      <c r="O2" s="9"/>
    </row>
    <row r="3" spans="1:17" ht="11.15" customHeight="1" x14ac:dyDescent="0.2">
      <c r="A3" s="8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7"/>
    </row>
    <row r="4" spans="1:17" ht="11.15" customHeight="1" x14ac:dyDescent="0.2">
      <c r="A4" s="8"/>
      <c r="B4" s="7"/>
      <c r="P4" s="8"/>
      <c r="Q4" s="7"/>
    </row>
    <row r="5" spans="1:17" ht="19.5" customHeight="1" x14ac:dyDescent="0.2">
      <c r="A5" s="8"/>
      <c r="B5" s="7"/>
      <c r="C5" s="837" t="s">
        <v>0</v>
      </c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  <c r="O5" s="837"/>
      <c r="P5" s="8"/>
      <c r="Q5" s="7"/>
    </row>
    <row r="6" spans="1:17" ht="11.15" customHeight="1" x14ac:dyDescent="0.2">
      <c r="A6" s="8"/>
      <c r="B6" s="7"/>
      <c r="P6" s="8"/>
      <c r="Q6" s="7"/>
    </row>
    <row r="7" spans="1:17" ht="13.5" customHeight="1" x14ac:dyDescent="0.2">
      <c r="A7" s="8"/>
      <c r="B7" s="7"/>
      <c r="E7" s="70" t="s">
        <v>1</v>
      </c>
      <c r="F7" s="136"/>
      <c r="G7" s="123" t="s">
        <v>2</v>
      </c>
      <c r="H7" s="123"/>
      <c r="I7" s="123"/>
      <c r="J7" s="123"/>
      <c r="P7" s="8"/>
      <c r="Q7" s="7"/>
    </row>
    <row r="8" spans="1:17" ht="11.15" customHeight="1" x14ac:dyDescent="0.2">
      <c r="A8" s="8"/>
      <c r="B8" s="7"/>
      <c r="K8" s="12"/>
      <c r="L8" s="12"/>
      <c r="M8" s="12"/>
      <c r="P8" s="8"/>
      <c r="Q8" s="7"/>
    </row>
    <row r="9" spans="1:17" ht="13.5" customHeight="1" x14ac:dyDescent="0.2">
      <c r="A9" s="8"/>
      <c r="B9" s="7"/>
      <c r="E9" s="133" t="s">
        <v>3</v>
      </c>
      <c r="F9" s="17"/>
      <c r="G9" s="17" t="s">
        <v>4</v>
      </c>
      <c r="H9" s="17"/>
      <c r="I9" s="258"/>
      <c r="J9" s="258"/>
      <c r="K9" s="17"/>
      <c r="L9" s="17"/>
      <c r="M9" s="17"/>
      <c r="P9" s="8"/>
      <c r="Q9" s="7"/>
    </row>
    <row r="10" spans="1:17" ht="11.15" customHeight="1" x14ac:dyDescent="0.2">
      <c r="A10" s="8"/>
      <c r="B10" s="7"/>
      <c r="P10" s="8"/>
      <c r="Q10" s="7"/>
    </row>
    <row r="11" spans="1:17" ht="13.5" customHeight="1" x14ac:dyDescent="0.2">
      <c r="A11" s="8"/>
      <c r="B11" s="7"/>
      <c r="E11" s="70" t="s">
        <v>5</v>
      </c>
      <c r="F11" s="123"/>
      <c r="G11" s="123" t="str">
        <f>'仕訳(総工事費）'!G11</f>
        <v>管理棟　165.54 ㎡　　飼育・繁殖Ａ棟　232.01 ㎡　　飼育・繁殖Ｂ棟 106.26　㎡</v>
      </c>
      <c r="H11" s="123"/>
      <c r="I11" s="123"/>
      <c r="J11" s="123"/>
      <c r="P11" s="8"/>
      <c r="Q11" s="7"/>
    </row>
    <row r="12" spans="1:17" ht="11.15" customHeight="1" x14ac:dyDescent="0.2">
      <c r="A12" s="8"/>
      <c r="B12" s="7"/>
      <c r="K12" s="12"/>
      <c r="L12" s="12"/>
      <c r="M12" s="12"/>
      <c r="P12" s="8"/>
      <c r="Q12" s="7"/>
    </row>
    <row r="13" spans="1:17" ht="13.5" customHeight="1" x14ac:dyDescent="0.2">
      <c r="A13" s="8"/>
      <c r="B13" s="7"/>
      <c r="E13" s="70" t="s">
        <v>360</v>
      </c>
      <c r="F13" s="123"/>
      <c r="G13" s="137"/>
      <c r="H13" s="123"/>
      <c r="I13" s="123"/>
      <c r="J13" s="838"/>
      <c r="K13" s="838"/>
      <c r="L13" s="838"/>
      <c r="M13" s="17"/>
      <c r="P13" s="8"/>
      <c r="Q13" s="7"/>
    </row>
    <row r="14" spans="1:17" ht="11.15" customHeight="1" x14ac:dyDescent="0.2">
      <c r="A14" s="8"/>
      <c r="B14" s="7"/>
      <c r="P14" s="8"/>
      <c r="Q14" s="7"/>
    </row>
    <row r="15" spans="1:17" ht="18" customHeight="1" x14ac:dyDescent="0.2">
      <c r="A15" s="8"/>
      <c r="B15" s="7"/>
      <c r="C15" s="839" t="s">
        <v>7</v>
      </c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  <c r="O15" s="839"/>
      <c r="P15" s="8"/>
      <c r="Q15" s="7"/>
    </row>
    <row r="16" spans="1:17" ht="11.15" customHeight="1" x14ac:dyDescent="0.2">
      <c r="A16" s="8"/>
      <c r="B16" s="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8"/>
      <c r="Q16" s="7"/>
    </row>
    <row r="17" spans="1:17" ht="11.15" customHeight="1" x14ac:dyDescent="0.2">
      <c r="A17" s="8"/>
      <c r="B17" s="25"/>
      <c r="C17" s="21"/>
      <c r="D17" s="10"/>
      <c r="E17" s="12"/>
      <c r="F17" s="11"/>
      <c r="G17" s="10"/>
      <c r="H17" s="11"/>
      <c r="I17" s="21"/>
      <c r="J17" s="10"/>
      <c r="K17" s="12"/>
      <c r="L17" s="12"/>
      <c r="M17" s="12"/>
      <c r="N17" s="12"/>
      <c r="O17" s="11"/>
      <c r="P17" s="27"/>
      <c r="Q17" s="7"/>
    </row>
    <row r="18" spans="1:17" ht="11.15" customHeight="1" x14ac:dyDescent="0.2">
      <c r="A18" s="8"/>
      <c r="B18" s="25"/>
      <c r="C18" s="22" t="s">
        <v>8</v>
      </c>
      <c r="D18" s="840" t="s">
        <v>9</v>
      </c>
      <c r="E18" s="841"/>
      <c r="F18" s="842"/>
      <c r="G18" s="840" t="s">
        <v>10</v>
      </c>
      <c r="H18" s="842"/>
      <c r="I18" s="22" t="s">
        <v>11</v>
      </c>
      <c r="J18" s="840" t="s">
        <v>12</v>
      </c>
      <c r="K18" s="841"/>
      <c r="L18" s="841"/>
      <c r="M18" s="841"/>
      <c r="N18" s="841"/>
      <c r="O18" s="842"/>
      <c r="P18" s="27"/>
      <c r="Q18" s="7"/>
    </row>
    <row r="19" spans="1:17" ht="11.15" customHeight="1" x14ac:dyDescent="0.2">
      <c r="A19" s="8"/>
      <c r="B19" s="25"/>
      <c r="C19" s="26"/>
      <c r="D19" s="15"/>
      <c r="E19" s="17"/>
      <c r="F19" s="16"/>
      <c r="G19" s="15"/>
      <c r="H19" s="16"/>
      <c r="I19" s="23"/>
      <c r="J19" s="15"/>
      <c r="K19" s="17"/>
      <c r="L19" s="17"/>
      <c r="M19" s="17"/>
      <c r="N19" s="17"/>
      <c r="O19" s="16"/>
      <c r="P19" s="27"/>
      <c r="Q19" s="7"/>
    </row>
    <row r="20" spans="1:17" ht="11.15" customHeight="1" x14ac:dyDescent="0.2">
      <c r="A20" s="8"/>
      <c r="B20" s="25"/>
      <c r="C20" s="28"/>
      <c r="D20" s="259"/>
      <c r="E20" s="260"/>
      <c r="F20" s="261"/>
      <c r="G20" s="10"/>
      <c r="H20" s="11"/>
      <c r="I20" s="21"/>
      <c r="J20" s="10"/>
      <c r="K20" s="12"/>
      <c r="L20" s="12"/>
      <c r="M20" s="12"/>
      <c r="N20" s="12"/>
      <c r="O20" s="12"/>
      <c r="P20" s="27"/>
      <c r="Q20" s="7"/>
    </row>
    <row r="21" spans="1:17" ht="11.15" customHeight="1" x14ac:dyDescent="0.2">
      <c r="A21" s="8"/>
      <c r="B21" s="25"/>
      <c r="C21" s="26">
        <v>1</v>
      </c>
      <c r="D21" s="262"/>
      <c r="E21" s="17" t="s">
        <v>18</v>
      </c>
      <c r="F21" s="263"/>
      <c r="G21" s="131"/>
      <c r="H21" s="16"/>
      <c r="I21" s="23"/>
      <c r="J21" s="15"/>
      <c r="K21" s="17"/>
      <c r="L21" s="17"/>
      <c r="M21" s="17"/>
      <c r="N21" s="17"/>
      <c r="O21" s="16"/>
      <c r="P21" s="27"/>
      <c r="Q21" s="7"/>
    </row>
    <row r="22" spans="1:17" ht="11.15" customHeight="1" x14ac:dyDescent="0.2">
      <c r="A22" s="8"/>
      <c r="B22" s="25"/>
      <c r="C22" s="22"/>
      <c r="D22" s="264"/>
      <c r="E22" s="1" t="s">
        <v>14</v>
      </c>
      <c r="F22" s="265"/>
      <c r="G22" s="75"/>
      <c r="H22" s="14"/>
      <c r="I22" s="24"/>
      <c r="J22" s="13"/>
      <c r="P22" s="27"/>
      <c r="Q22" s="7"/>
    </row>
    <row r="23" spans="1:17" ht="11.15" customHeight="1" x14ac:dyDescent="0.2">
      <c r="A23" s="8"/>
      <c r="B23" s="25"/>
      <c r="C23" s="26">
        <v>2</v>
      </c>
      <c r="D23" s="262"/>
      <c r="E23" s="17"/>
      <c r="F23" s="263"/>
      <c r="G23" s="131"/>
      <c r="H23" s="16"/>
      <c r="I23" s="23"/>
      <c r="J23" s="15"/>
      <c r="K23" s="17"/>
      <c r="L23" s="17"/>
      <c r="M23" s="17"/>
      <c r="N23" s="17"/>
      <c r="O23" s="16"/>
      <c r="P23" s="27"/>
      <c r="Q23" s="7"/>
    </row>
    <row r="24" spans="1:17" ht="11.15" customHeight="1" x14ac:dyDescent="0.2">
      <c r="A24" s="8"/>
      <c r="B24" s="25"/>
      <c r="C24" s="22"/>
      <c r="D24" s="264"/>
      <c r="E24" s="114" t="s">
        <v>14</v>
      </c>
      <c r="F24" s="265"/>
      <c r="G24" s="75"/>
      <c r="H24" s="14"/>
      <c r="I24" s="24"/>
      <c r="J24" s="13"/>
      <c r="P24" s="27"/>
      <c r="Q24" s="7"/>
    </row>
    <row r="25" spans="1:17" ht="11.15" customHeight="1" x14ac:dyDescent="0.2">
      <c r="A25" s="8"/>
      <c r="B25" s="25"/>
      <c r="C25" s="26">
        <v>3</v>
      </c>
      <c r="D25" s="262"/>
      <c r="E25" s="17" t="s">
        <v>19</v>
      </c>
      <c r="F25" s="263"/>
      <c r="G25" s="131"/>
      <c r="H25" s="16"/>
      <c r="I25" s="23"/>
      <c r="J25" s="15"/>
      <c r="K25" s="17"/>
      <c r="L25" s="17"/>
      <c r="M25" s="17"/>
      <c r="N25" s="17"/>
      <c r="O25" s="16"/>
      <c r="P25" s="27"/>
      <c r="Q25" s="7"/>
    </row>
    <row r="26" spans="1:17" ht="11.15" customHeight="1" x14ac:dyDescent="0.2">
      <c r="A26" s="8"/>
      <c r="B26" s="25"/>
      <c r="C26" s="22"/>
      <c r="D26" s="264"/>
      <c r="E26" s="1" t="s">
        <v>14</v>
      </c>
      <c r="F26" s="265"/>
      <c r="G26" s="114"/>
      <c r="H26" s="14"/>
      <c r="I26" s="24"/>
      <c r="J26" s="13"/>
      <c r="P26" s="27"/>
      <c r="Q26" s="7"/>
    </row>
    <row r="27" spans="1:17" ht="11.15" customHeight="1" x14ac:dyDescent="0.2">
      <c r="A27" s="8"/>
      <c r="B27" s="25"/>
      <c r="C27" s="26">
        <v>4</v>
      </c>
      <c r="D27" s="262"/>
      <c r="E27" s="17"/>
      <c r="F27" s="263"/>
      <c r="G27" s="131"/>
      <c r="H27" s="16"/>
      <c r="I27" s="23"/>
      <c r="J27" s="15"/>
      <c r="K27" s="17"/>
      <c r="L27" s="17"/>
      <c r="M27" s="17"/>
      <c r="N27" s="17"/>
      <c r="O27" s="16"/>
      <c r="P27" s="27"/>
      <c r="Q27" s="7"/>
    </row>
    <row r="28" spans="1:17" ht="11.15" customHeight="1" x14ac:dyDescent="0.2">
      <c r="A28" s="8"/>
      <c r="B28" s="25"/>
      <c r="C28" s="22"/>
      <c r="D28" s="264"/>
      <c r="E28" s="1" t="s">
        <v>14</v>
      </c>
      <c r="F28" s="265"/>
      <c r="G28" s="75"/>
      <c r="H28" s="14"/>
      <c r="I28" s="24"/>
      <c r="J28" s="13"/>
      <c r="P28" s="27"/>
      <c r="Q28" s="7"/>
    </row>
    <row r="29" spans="1:17" ht="11.15" customHeight="1" x14ac:dyDescent="0.2">
      <c r="A29" s="8"/>
      <c r="B29" s="25"/>
      <c r="C29" s="26">
        <v>5</v>
      </c>
      <c r="D29" s="262"/>
      <c r="E29" s="17" t="s">
        <v>20</v>
      </c>
      <c r="F29" s="263"/>
      <c r="G29" s="131"/>
      <c r="H29" s="16"/>
      <c r="I29" s="23"/>
      <c r="J29" s="15"/>
      <c r="K29" s="17"/>
      <c r="L29" s="17"/>
      <c r="M29" s="17"/>
      <c r="N29" s="17"/>
      <c r="O29" s="16"/>
      <c r="P29" s="27"/>
      <c r="Q29" s="7"/>
    </row>
    <row r="30" spans="1:17" ht="11.15" customHeight="1" x14ac:dyDescent="0.2">
      <c r="A30" s="8"/>
      <c r="B30" s="25"/>
      <c r="C30" s="22"/>
      <c r="D30" s="264"/>
      <c r="E30" s="1" t="s">
        <v>14</v>
      </c>
      <c r="F30" s="265"/>
      <c r="G30" s="75"/>
      <c r="H30" s="14"/>
      <c r="I30" s="24"/>
      <c r="J30" s="13"/>
      <c r="P30" s="27"/>
      <c r="Q30" s="7"/>
    </row>
    <row r="31" spans="1:17" ht="11.15" customHeight="1" x14ac:dyDescent="0.2">
      <c r="A31" s="8"/>
      <c r="B31" s="25"/>
      <c r="C31" s="26">
        <v>6</v>
      </c>
      <c r="D31" s="262"/>
      <c r="E31" s="17"/>
      <c r="F31" s="263"/>
      <c r="G31" s="131"/>
      <c r="H31" s="16"/>
      <c r="I31" s="23"/>
      <c r="J31" s="15"/>
      <c r="K31" s="17"/>
      <c r="L31" s="17"/>
      <c r="M31" s="17"/>
      <c r="N31" s="17"/>
      <c r="O31" s="16"/>
      <c r="P31" s="27"/>
      <c r="Q31" s="7"/>
    </row>
    <row r="32" spans="1:17" ht="11.15" customHeight="1" x14ac:dyDescent="0.2">
      <c r="A32" s="8"/>
      <c r="B32" s="25"/>
      <c r="C32" s="22"/>
      <c r="D32" s="266"/>
      <c r="E32" s="114" t="s">
        <v>14</v>
      </c>
      <c r="F32" s="265"/>
      <c r="G32" s="75"/>
      <c r="H32" s="14"/>
      <c r="I32" s="24"/>
      <c r="J32" s="13"/>
      <c r="P32" s="27"/>
      <c r="Q32" s="7"/>
    </row>
    <row r="33" spans="1:17" ht="11.15" customHeight="1" x14ac:dyDescent="0.2">
      <c r="A33" s="8"/>
      <c r="B33" s="25"/>
      <c r="C33" s="26">
        <v>7</v>
      </c>
      <c r="D33" s="262"/>
      <c r="E33" s="17" t="s">
        <v>21</v>
      </c>
      <c r="F33" s="263"/>
      <c r="G33" s="131"/>
      <c r="H33" s="16"/>
      <c r="I33" s="23"/>
      <c r="J33" s="15"/>
      <c r="K33" s="17"/>
      <c r="L33" s="17"/>
      <c r="M33" s="17"/>
      <c r="N33" s="17"/>
      <c r="O33" s="16"/>
      <c r="P33" s="27"/>
      <c r="Q33" s="7"/>
    </row>
    <row r="34" spans="1:17" ht="11.15" customHeight="1" x14ac:dyDescent="0.2">
      <c r="A34" s="8"/>
      <c r="B34" s="25"/>
      <c r="C34" s="22"/>
      <c r="D34" s="264"/>
      <c r="E34" s="1" t="s">
        <v>14</v>
      </c>
      <c r="F34" s="265"/>
      <c r="G34" s="114"/>
      <c r="H34" s="14"/>
      <c r="I34" s="24"/>
      <c r="J34" s="13"/>
      <c r="P34" s="27"/>
      <c r="Q34" s="7"/>
    </row>
    <row r="35" spans="1:17" ht="11.15" customHeight="1" x14ac:dyDescent="0.2">
      <c r="A35" s="8"/>
      <c r="B35" s="25"/>
      <c r="C35" s="26">
        <v>8</v>
      </c>
      <c r="D35" s="262"/>
      <c r="E35" s="17"/>
      <c r="F35" s="263"/>
      <c r="G35" s="131"/>
      <c r="H35" s="16"/>
      <c r="I35" s="23"/>
      <c r="J35" s="15"/>
      <c r="K35" s="17"/>
      <c r="L35" s="17"/>
      <c r="M35" s="17"/>
      <c r="N35" s="17"/>
      <c r="O35" s="16"/>
      <c r="P35" s="27"/>
      <c r="Q35" s="7"/>
    </row>
    <row r="36" spans="1:17" ht="11.15" customHeight="1" x14ac:dyDescent="0.2">
      <c r="A36" s="8"/>
      <c r="B36" s="25"/>
      <c r="C36" s="22"/>
      <c r="D36" s="266"/>
      <c r="F36" s="265"/>
      <c r="G36" s="75"/>
      <c r="H36" s="14"/>
      <c r="I36" s="24"/>
      <c r="J36" s="13"/>
      <c r="P36" s="27"/>
      <c r="Q36" s="7"/>
    </row>
    <row r="37" spans="1:17" ht="11.15" customHeight="1" x14ac:dyDescent="0.2">
      <c r="A37" s="8"/>
      <c r="B37" s="25"/>
      <c r="C37" s="26">
        <v>9</v>
      </c>
      <c r="D37" s="262"/>
      <c r="E37" s="17" t="s">
        <v>22</v>
      </c>
      <c r="F37" s="263"/>
      <c r="G37" s="131"/>
      <c r="H37" s="16"/>
      <c r="I37" s="23"/>
      <c r="J37" s="15"/>
      <c r="K37" s="17"/>
      <c r="L37" s="17"/>
      <c r="M37" s="17"/>
      <c r="N37" s="17"/>
      <c r="O37" s="16"/>
      <c r="P37" s="27"/>
      <c r="Q37" s="7"/>
    </row>
    <row r="38" spans="1:17" ht="11.15" customHeight="1" x14ac:dyDescent="0.2">
      <c r="A38" s="8"/>
      <c r="B38" s="25"/>
      <c r="C38" s="22"/>
      <c r="D38" s="264"/>
      <c r="E38" s="114"/>
      <c r="F38" s="265"/>
      <c r="G38" s="114"/>
      <c r="H38" s="14"/>
      <c r="I38" s="24"/>
      <c r="J38" s="13"/>
      <c r="P38" s="27"/>
      <c r="Q38" s="7"/>
    </row>
    <row r="39" spans="1:17" ht="11.15" customHeight="1" x14ac:dyDescent="0.2">
      <c r="A39" s="8"/>
      <c r="B39" s="25"/>
      <c r="C39" s="26">
        <v>10</v>
      </c>
      <c r="D39" s="262"/>
      <c r="E39" s="17"/>
      <c r="F39" s="263"/>
      <c r="G39" s="131"/>
      <c r="H39" s="16"/>
      <c r="I39" s="23"/>
      <c r="J39" s="15"/>
      <c r="K39" s="17"/>
      <c r="L39" s="17"/>
      <c r="M39" s="17"/>
      <c r="N39" s="17"/>
      <c r="O39" s="16"/>
      <c r="P39" s="27"/>
      <c r="Q39" s="7"/>
    </row>
    <row r="40" spans="1:17" ht="11.15" customHeight="1" x14ac:dyDescent="0.2">
      <c r="A40" s="8"/>
      <c r="B40" s="25"/>
      <c r="C40" s="22"/>
      <c r="D40" s="264"/>
      <c r="F40" s="265"/>
      <c r="G40" s="75"/>
      <c r="H40" s="14"/>
      <c r="I40" s="24"/>
      <c r="J40" s="13"/>
      <c r="P40" s="27"/>
      <c r="Q40" s="7"/>
    </row>
    <row r="41" spans="1:17" ht="11.15" customHeight="1" x14ac:dyDescent="0.2">
      <c r="A41" s="8"/>
      <c r="B41" s="25"/>
      <c r="C41" s="26">
        <v>11</v>
      </c>
      <c r="D41" s="267"/>
      <c r="E41" s="17" t="s">
        <v>16</v>
      </c>
      <c r="F41" s="263"/>
      <c r="G41" s="131"/>
      <c r="H41" s="16"/>
      <c r="I41" s="23"/>
      <c r="J41" s="15"/>
      <c r="K41" s="17"/>
      <c r="L41" s="17"/>
      <c r="M41" s="17"/>
      <c r="N41" s="17"/>
      <c r="O41" s="16"/>
      <c r="P41" s="27"/>
      <c r="Q41" s="7"/>
    </row>
    <row r="42" spans="1:17" ht="11.15" customHeight="1" x14ac:dyDescent="0.2">
      <c r="A42" s="8"/>
      <c r="B42" s="25"/>
      <c r="C42" s="22"/>
      <c r="D42" s="264"/>
      <c r="E42" s="114"/>
      <c r="F42" s="265"/>
      <c r="G42" s="127"/>
      <c r="H42" s="14"/>
      <c r="I42" s="24"/>
      <c r="J42" s="13"/>
      <c r="P42" s="27"/>
      <c r="Q42" s="7"/>
    </row>
    <row r="43" spans="1:17" ht="11.15" customHeight="1" x14ac:dyDescent="0.2">
      <c r="A43" s="8"/>
      <c r="B43" s="25"/>
      <c r="C43" s="26"/>
      <c r="D43" s="262"/>
      <c r="E43" s="17"/>
      <c r="F43" s="263"/>
      <c r="G43" s="131"/>
      <c r="H43" s="16"/>
      <c r="I43" s="23"/>
      <c r="J43" s="15"/>
      <c r="K43" s="17"/>
      <c r="L43" s="17"/>
      <c r="M43" s="17"/>
      <c r="N43" s="17"/>
      <c r="O43" s="16"/>
      <c r="P43" s="27"/>
      <c r="Q43" s="7"/>
    </row>
    <row r="44" spans="1:17" ht="11.15" customHeight="1" x14ac:dyDescent="0.2">
      <c r="A44" s="8"/>
      <c r="B44" s="7"/>
      <c r="C44" s="158"/>
      <c r="D44" s="268"/>
      <c r="E44" s="260"/>
      <c r="F44" s="261"/>
      <c r="G44" s="12"/>
      <c r="H44" s="12"/>
      <c r="I44" s="10"/>
      <c r="J44" s="10"/>
      <c r="K44" s="12"/>
      <c r="L44" s="12"/>
      <c r="M44" s="12"/>
      <c r="N44" s="12"/>
      <c r="O44" s="11"/>
      <c r="P44" s="8"/>
      <c r="Q44" s="7"/>
    </row>
    <row r="45" spans="1:17" ht="11.15" customHeight="1" x14ac:dyDescent="0.2">
      <c r="B45" s="7"/>
      <c r="C45" s="42"/>
      <c r="D45" s="262"/>
      <c r="E45" s="17" t="s">
        <v>17</v>
      </c>
      <c r="F45" s="263"/>
      <c r="G45" s="131"/>
      <c r="H45" s="16"/>
      <c r="I45" s="15"/>
      <c r="J45" s="15"/>
      <c r="K45" s="17"/>
      <c r="L45" s="17"/>
      <c r="M45" s="17"/>
      <c r="N45" s="17"/>
      <c r="O45" s="16"/>
      <c r="P45" s="8"/>
    </row>
    <row r="46" spans="1:17" ht="11.15" customHeight="1" x14ac:dyDescent="0.2">
      <c r="B46" s="18"/>
      <c r="C46" s="35"/>
      <c r="D46" s="269"/>
      <c r="E46" s="270"/>
      <c r="F46" s="270"/>
      <c r="G46" s="9"/>
      <c r="H46" s="9"/>
      <c r="I46" s="9"/>
      <c r="J46" s="9"/>
      <c r="K46" s="9"/>
      <c r="L46" s="9"/>
      <c r="M46" s="9"/>
      <c r="N46" s="9"/>
      <c r="O46" s="9"/>
      <c r="P46" s="19"/>
    </row>
    <row r="51" spans="1:1" ht="19.5" customHeight="1" x14ac:dyDescent="0.2">
      <c r="A51" s="7"/>
    </row>
    <row r="53" spans="1:1" ht="13.5" customHeight="1" x14ac:dyDescent="0.2">
      <c r="A53" s="7"/>
    </row>
    <row r="54" spans="1:1" ht="10.5" customHeight="1" x14ac:dyDescent="0.2"/>
    <row r="55" spans="1:1" ht="13.5" customHeight="1" x14ac:dyDescent="0.2"/>
    <row r="56" spans="1:1" ht="11.25" customHeight="1" x14ac:dyDescent="0.2"/>
    <row r="57" spans="1:1" ht="13.5" customHeight="1" x14ac:dyDescent="0.2"/>
    <row r="58" spans="1:1" ht="11.25" customHeight="1" x14ac:dyDescent="0.2"/>
    <row r="59" spans="1:1" ht="13.5" customHeight="1" x14ac:dyDescent="0.2">
      <c r="A59" s="7"/>
    </row>
    <row r="61" spans="1:1" ht="18" customHeight="1" x14ac:dyDescent="0.2">
      <c r="A61" s="7"/>
    </row>
  </sheetData>
  <mergeCells count="6">
    <mergeCell ref="C5:O5"/>
    <mergeCell ref="J13:L13"/>
    <mergeCell ref="C15:O15"/>
    <mergeCell ref="D18:F18"/>
    <mergeCell ref="G18:H18"/>
    <mergeCell ref="J18:O18"/>
  </mergeCells>
  <phoneticPr fontId="5"/>
  <pageMargins left="0.70866141732283472" right="0.19685039370078741" top="0.61" bottom="0.16" header="0.66" footer="0.21"/>
  <pageSetup paperSize="9" scale="9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D555-4C42-4674-88E5-7A1545489DCE}">
  <sheetPr>
    <tabColor indexed="20"/>
  </sheetPr>
  <dimension ref="A1:AP627"/>
  <sheetViews>
    <sheetView showGridLines="0" view="pageBreakPreview" zoomScale="85" zoomScaleNormal="75" zoomScaleSheetLayoutView="85" workbookViewId="0">
      <selection activeCell="Y34" sqref="Y34"/>
    </sheetView>
  </sheetViews>
  <sheetFormatPr defaultRowHeight="13" x14ac:dyDescent="0.2"/>
  <cols>
    <col min="1" max="2" width="5.90625" style="1" customWidth="1"/>
    <col min="3" max="3" width="9" style="1" customWidth="1"/>
    <col min="4" max="4" width="13" style="1" customWidth="1"/>
    <col min="5" max="5" width="5.453125" style="1" customWidth="1"/>
    <col min="6" max="6" width="6.81640625" style="1" customWidth="1"/>
    <col min="7" max="7" width="5.54296875" style="1" customWidth="1"/>
    <col min="8" max="8" width="11" style="1" customWidth="1"/>
    <col min="9" max="9" width="10.54296875" style="1" customWidth="1"/>
    <col min="10" max="10" width="3.453125" style="1" customWidth="1"/>
    <col min="11" max="11" width="8.08984375" style="1" customWidth="1"/>
    <col min="12" max="12" width="5.54296875" style="1" bestFit="1" customWidth="1"/>
    <col min="13" max="13" width="6.36328125" style="1" customWidth="1"/>
    <col min="14" max="14" width="5.90625" style="1" bestFit="1" customWidth="1"/>
    <col min="15" max="15" width="5.54296875" style="1" customWidth="1"/>
    <col min="16" max="16" width="11" style="1" customWidth="1"/>
    <col min="17" max="17" width="10.54296875" style="1" customWidth="1"/>
    <col min="18" max="18" width="3.453125" style="1" customWidth="1"/>
    <col min="19" max="19" width="8.08984375" style="1" customWidth="1"/>
    <col min="20" max="20" width="3.6328125" style="1" customWidth="1"/>
    <col min="21" max="21" width="6.36328125" style="1" customWidth="1"/>
    <col min="22" max="22" width="5" style="1" customWidth="1"/>
    <col min="23" max="23" width="5.36328125" style="1" customWidth="1"/>
    <col min="24" max="24" width="10.08984375" style="1" customWidth="1"/>
    <col min="25" max="25" width="8.90625" style="1" customWidth="1"/>
    <col min="26" max="26" width="8" style="1" customWidth="1"/>
    <col min="27" max="27" width="7.08984375" style="1" customWidth="1"/>
    <col min="28" max="28" width="2.08984375" style="1" customWidth="1"/>
    <col min="29" max="29" width="7.08984375" style="1" customWidth="1"/>
    <col min="30" max="31" width="8.90625" style="1" customWidth="1"/>
    <col min="32" max="32" width="7.08984375" style="1" customWidth="1"/>
    <col min="33" max="33" width="2.08984375" style="1" customWidth="1"/>
    <col min="34" max="34" width="7.08984375" style="1" customWidth="1"/>
    <col min="35" max="36" width="8.90625" style="1" customWidth="1"/>
    <col min="37" max="37" width="6.54296875" style="1" customWidth="1"/>
    <col min="38" max="38" width="2.08984375" style="1" customWidth="1"/>
    <col min="39" max="39" width="6.54296875" style="1" customWidth="1"/>
    <col min="40" max="40" width="7.54296875" style="1" customWidth="1"/>
    <col min="41" max="41" width="8.54296875" style="1" customWidth="1"/>
    <col min="42" max="42" width="11.453125" customWidth="1"/>
  </cols>
  <sheetData>
    <row r="1" spans="1:42" s="1" customFormat="1" ht="18" customHeight="1" x14ac:dyDescent="0.2">
      <c r="C1" s="62"/>
      <c r="W1" s="62"/>
    </row>
    <row r="2" spans="1:42" s="1" customFormat="1" ht="11.15" customHeight="1" x14ac:dyDescent="0.2"/>
    <row r="3" spans="1:42" s="1" customFormat="1" ht="11.15" customHeight="1" x14ac:dyDescent="0.2">
      <c r="A3" s="63" t="s">
        <v>23</v>
      </c>
      <c r="B3" s="190">
        <v>1</v>
      </c>
    </row>
    <row r="4" spans="1:42" s="1" customFormat="1" ht="11.15" customHeight="1" x14ac:dyDescent="0.2">
      <c r="A4" s="63"/>
      <c r="B4" s="19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42" s="1" customFormat="1" ht="11.15" customHeight="1" x14ac:dyDescent="0.2">
      <c r="A5" s="63"/>
      <c r="B5" s="190"/>
      <c r="C5" s="7"/>
      <c r="V5" s="8"/>
    </row>
    <row r="6" spans="1:42" s="1" customFormat="1" ht="11.15" customHeight="1" x14ac:dyDescent="0.2">
      <c r="C6" s="7"/>
      <c r="D6" s="39"/>
      <c r="V6" s="8"/>
      <c r="X6" s="39"/>
    </row>
    <row r="7" spans="1:42" s="1" customFormat="1" ht="18" customHeight="1" x14ac:dyDescent="0.2">
      <c r="C7" s="7"/>
      <c r="H7" s="850" t="s">
        <v>24</v>
      </c>
      <c r="I7" s="850"/>
      <c r="J7" s="850"/>
      <c r="K7" s="850"/>
      <c r="L7" s="850"/>
      <c r="M7" s="850"/>
      <c r="N7" s="850"/>
      <c r="O7" s="850"/>
      <c r="P7" s="275"/>
      <c r="V7" s="274"/>
      <c r="AC7" s="275"/>
      <c r="AD7" s="850" t="s">
        <v>25</v>
      </c>
      <c r="AE7" s="850"/>
      <c r="AF7" s="850"/>
      <c r="AG7" s="850"/>
      <c r="AH7" s="850"/>
      <c r="AI7" s="850"/>
      <c r="AJ7" s="84"/>
      <c r="AK7" s="84"/>
      <c r="AL7" s="84"/>
      <c r="AM7" s="84"/>
      <c r="AN7" s="84"/>
      <c r="AO7" s="84"/>
      <c r="AP7" s="84"/>
    </row>
    <row r="8" spans="1:42" s="1" customFormat="1" ht="10.5" customHeight="1" x14ac:dyDescent="0.2">
      <c r="C8" s="390" t="s">
        <v>26</v>
      </c>
      <c r="D8" s="391" t="str">
        <f>'仕訳(建築直接工事費）'!G7</f>
        <v>令和７年度（繰越）ヤンバルクイナ飼育・繁殖施設屋根改修工事</v>
      </c>
      <c r="E8" s="39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 t="s">
        <v>27</v>
      </c>
      <c r="U8" s="9"/>
      <c r="V8" s="19"/>
      <c r="W8" s="1" t="s">
        <v>28</v>
      </c>
      <c r="X8" s="1" t="str">
        <f>D8</f>
        <v>令和７年度（繰越）ヤンバルクイナ飼育・繁殖施設屋根改修工事</v>
      </c>
    </row>
    <row r="9" spans="1:42" s="1" customFormat="1" ht="11.15" customHeight="1" x14ac:dyDescent="0.2">
      <c r="C9" s="4"/>
      <c r="D9" s="47"/>
      <c r="E9" s="47"/>
      <c r="F9" s="47"/>
      <c r="G9" s="864" t="s">
        <v>29</v>
      </c>
      <c r="H9" s="856"/>
      <c r="I9" s="856"/>
      <c r="J9" s="856"/>
      <c r="K9" s="856"/>
      <c r="L9" s="856"/>
      <c r="M9" s="856"/>
      <c r="N9" s="856"/>
      <c r="O9" s="855" t="s">
        <v>30</v>
      </c>
      <c r="P9" s="856"/>
      <c r="Q9" s="856"/>
      <c r="R9" s="856"/>
      <c r="S9" s="856"/>
      <c r="T9" s="856"/>
      <c r="U9" s="856"/>
      <c r="V9" s="857"/>
      <c r="W9" s="276"/>
      <c r="X9" s="277"/>
      <c r="Y9" s="277"/>
      <c r="Z9" s="277"/>
      <c r="AA9" s="871"/>
      <c r="AB9" s="872"/>
      <c r="AC9" s="873"/>
      <c r="AD9" s="280"/>
      <c r="AE9" s="279"/>
      <c r="AF9" s="871"/>
      <c r="AG9" s="872"/>
      <c r="AH9" s="873"/>
      <c r="AI9" s="278"/>
      <c r="AJ9" s="278"/>
      <c r="AK9" s="871"/>
      <c r="AL9" s="872"/>
      <c r="AM9" s="873"/>
      <c r="AN9" s="278"/>
      <c r="AO9" s="278"/>
      <c r="AP9" s="281"/>
    </row>
    <row r="10" spans="1:42" s="1" customFormat="1" ht="11.15" customHeight="1" x14ac:dyDescent="0.2">
      <c r="C10" s="32" t="s">
        <v>31</v>
      </c>
      <c r="D10" s="20" t="s">
        <v>32</v>
      </c>
      <c r="E10" s="20" t="s">
        <v>33</v>
      </c>
      <c r="F10" s="20" t="s">
        <v>34</v>
      </c>
      <c r="G10" s="865"/>
      <c r="H10" s="859"/>
      <c r="I10" s="859"/>
      <c r="J10" s="859"/>
      <c r="K10" s="859"/>
      <c r="L10" s="859"/>
      <c r="M10" s="859"/>
      <c r="N10" s="859"/>
      <c r="O10" s="858"/>
      <c r="P10" s="859"/>
      <c r="Q10" s="859"/>
      <c r="R10" s="859"/>
      <c r="S10" s="859"/>
      <c r="T10" s="859"/>
      <c r="U10" s="859"/>
      <c r="V10" s="860"/>
      <c r="W10" s="876" t="s">
        <v>35</v>
      </c>
      <c r="X10" s="874" t="s">
        <v>36</v>
      </c>
      <c r="Y10" s="393" t="s">
        <v>37</v>
      </c>
      <c r="Z10" s="393" t="s">
        <v>38</v>
      </c>
      <c r="AA10" s="844" t="s">
        <v>39</v>
      </c>
      <c r="AB10" s="845"/>
      <c r="AC10" s="846"/>
      <c r="AD10" s="282" t="s">
        <v>40</v>
      </c>
      <c r="AE10" s="394" t="s">
        <v>41</v>
      </c>
      <c r="AF10" s="844" t="s">
        <v>42</v>
      </c>
      <c r="AG10" s="845"/>
      <c r="AH10" s="846"/>
      <c r="AI10" s="283" t="s">
        <v>43</v>
      </c>
      <c r="AJ10" s="393" t="s">
        <v>44</v>
      </c>
      <c r="AK10" s="844" t="s">
        <v>45</v>
      </c>
      <c r="AL10" s="845"/>
      <c r="AM10" s="846"/>
      <c r="AN10" s="874" t="s">
        <v>46</v>
      </c>
      <c r="AO10" s="283" t="s">
        <v>47</v>
      </c>
      <c r="AP10" s="875" t="s">
        <v>48</v>
      </c>
    </row>
    <row r="11" spans="1:42" s="1" customFormat="1" ht="11.15" customHeight="1" x14ac:dyDescent="0.2">
      <c r="C11" s="34"/>
      <c r="D11" s="42"/>
      <c r="E11" s="42"/>
      <c r="F11" s="42"/>
      <c r="G11" s="866"/>
      <c r="H11" s="862"/>
      <c r="I11" s="862"/>
      <c r="J11" s="862"/>
      <c r="K11" s="862"/>
      <c r="L11" s="862"/>
      <c r="M11" s="862"/>
      <c r="N11" s="862"/>
      <c r="O11" s="861"/>
      <c r="P11" s="862"/>
      <c r="Q11" s="862"/>
      <c r="R11" s="862"/>
      <c r="S11" s="862"/>
      <c r="T11" s="862"/>
      <c r="U11" s="862"/>
      <c r="V11" s="863"/>
      <c r="W11" s="876"/>
      <c r="X11" s="874"/>
      <c r="Y11" s="283" t="s">
        <v>49</v>
      </c>
      <c r="Z11" s="283" t="s">
        <v>50</v>
      </c>
      <c r="AA11" s="847" t="s">
        <v>51</v>
      </c>
      <c r="AB11" s="848"/>
      <c r="AC11" s="849"/>
      <c r="AD11" s="282" t="s">
        <v>52</v>
      </c>
      <c r="AE11" s="284" t="s">
        <v>53</v>
      </c>
      <c r="AF11" s="847" t="s">
        <v>54</v>
      </c>
      <c r="AG11" s="848"/>
      <c r="AH11" s="849"/>
      <c r="AI11" s="283" t="s">
        <v>55</v>
      </c>
      <c r="AJ11" s="283" t="s">
        <v>56</v>
      </c>
      <c r="AK11" s="847" t="s">
        <v>57</v>
      </c>
      <c r="AL11" s="848"/>
      <c r="AM11" s="849"/>
      <c r="AN11" s="874"/>
      <c r="AO11" s="283" t="s">
        <v>58</v>
      </c>
      <c r="AP11" s="875"/>
    </row>
    <row r="12" spans="1:42" s="1" customFormat="1" ht="11.15" customHeight="1" x14ac:dyDescent="0.2">
      <c r="C12" s="7"/>
      <c r="D12" s="13"/>
      <c r="E12" s="40"/>
      <c r="F12" s="21"/>
      <c r="G12" s="210"/>
      <c r="H12" s="256"/>
      <c r="I12" s="256"/>
      <c r="J12" s="256"/>
      <c r="K12" s="256"/>
      <c r="L12" s="256"/>
      <c r="M12" s="256"/>
      <c r="N12" s="256"/>
      <c r="O12" s="288"/>
      <c r="P12" s="256"/>
      <c r="Q12" s="256"/>
      <c r="R12" s="256"/>
      <c r="S12" s="256"/>
      <c r="T12" s="256"/>
      <c r="U12" s="256"/>
      <c r="V12" s="287"/>
      <c r="W12" s="289"/>
      <c r="X12" s="290"/>
      <c r="Y12" s="290"/>
      <c r="Z12" s="290"/>
      <c r="AA12" s="880"/>
      <c r="AB12" s="881"/>
      <c r="AC12" s="882"/>
      <c r="AD12" s="291"/>
      <c r="AE12" s="286"/>
      <c r="AF12" s="880"/>
      <c r="AG12" s="881"/>
      <c r="AH12" s="882"/>
      <c r="AI12" s="285"/>
      <c r="AJ12" s="292"/>
      <c r="AK12" s="877"/>
      <c r="AL12" s="878"/>
      <c r="AM12" s="879"/>
      <c r="AN12" s="292"/>
      <c r="AO12" s="292"/>
      <c r="AP12" s="293"/>
    </row>
    <row r="13" spans="1:42" s="1" customFormat="1" ht="11.15" customHeight="1" x14ac:dyDescent="0.2">
      <c r="C13" s="406" t="s">
        <v>59</v>
      </c>
      <c r="D13" s="407" t="s">
        <v>38</v>
      </c>
      <c r="E13" s="401" t="s">
        <v>60</v>
      </c>
      <c r="F13" s="408">
        <v>1</v>
      </c>
      <c r="G13" s="401"/>
      <c r="H13" s="409"/>
      <c r="I13" s="409"/>
      <c r="J13" s="409"/>
      <c r="K13" s="409"/>
      <c r="L13" s="409"/>
      <c r="M13" s="409"/>
      <c r="N13" s="409"/>
      <c r="O13" s="295"/>
      <c r="P13" s="36"/>
      <c r="Q13" s="36"/>
      <c r="R13" s="36"/>
      <c r="S13" s="36"/>
      <c r="T13" s="296"/>
      <c r="U13" s="296"/>
      <c r="V13" s="297"/>
      <c r="W13" s="298"/>
      <c r="X13" s="13"/>
      <c r="Y13" s="299" t="s">
        <v>61</v>
      </c>
      <c r="Z13" s="299" t="s">
        <v>61</v>
      </c>
      <c r="AA13" s="299" t="s">
        <v>61</v>
      </c>
      <c r="AB13" s="256"/>
      <c r="AC13" s="36"/>
      <c r="AD13" s="299" t="s">
        <v>61</v>
      </c>
      <c r="AE13" s="299" t="s">
        <v>61</v>
      </c>
      <c r="AF13" s="299" t="s">
        <v>61</v>
      </c>
      <c r="AG13" s="256"/>
      <c r="AH13" s="36"/>
      <c r="AI13" s="299" t="s">
        <v>61</v>
      </c>
      <c r="AJ13" s="299" t="s">
        <v>61</v>
      </c>
      <c r="AK13" s="299" t="s">
        <v>61</v>
      </c>
      <c r="AL13" s="256"/>
      <c r="AM13" s="36"/>
      <c r="AN13" s="299" t="s">
        <v>61</v>
      </c>
      <c r="AO13" s="43"/>
      <c r="AP13" s="52"/>
    </row>
    <row r="14" spans="1:42" s="1" customFormat="1" ht="11.15" customHeight="1" x14ac:dyDescent="0.2">
      <c r="C14" s="410"/>
      <c r="D14" s="411"/>
      <c r="E14" s="412"/>
      <c r="F14" s="413"/>
      <c r="G14" s="401"/>
      <c r="H14" s="409"/>
      <c r="I14" s="409"/>
      <c r="J14" s="409"/>
      <c r="K14" s="409"/>
      <c r="L14" s="409"/>
      <c r="M14" s="409"/>
      <c r="N14" s="409"/>
      <c r="O14" s="295"/>
      <c r="P14" s="36"/>
      <c r="Q14" s="36"/>
      <c r="R14" s="36"/>
      <c r="S14" s="36"/>
      <c r="T14" s="36"/>
      <c r="U14" s="36"/>
      <c r="V14" s="294"/>
      <c r="W14" s="300"/>
      <c r="X14" s="395" t="s">
        <v>62</v>
      </c>
      <c r="Y14" s="301"/>
      <c r="Z14" s="302"/>
      <c r="AA14" s="53"/>
      <c r="AB14" s="37"/>
      <c r="AC14" s="303"/>
      <c r="AD14" s="44"/>
      <c r="AE14" s="44"/>
      <c r="AF14" s="44"/>
      <c r="AG14" s="37"/>
      <c r="AH14" s="303"/>
      <c r="AI14" s="44"/>
      <c r="AJ14" s="159"/>
      <c r="AK14" s="159"/>
      <c r="AL14" s="91"/>
      <c r="AM14" s="304"/>
      <c r="AN14" s="159"/>
      <c r="AO14" s="305"/>
      <c r="AP14" s="54"/>
    </row>
    <row r="15" spans="1:42" s="1" customFormat="1" ht="11.15" customHeight="1" x14ac:dyDescent="0.2">
      <c r="C15" s="414"/>
      <c r="D15" s="415"/>
      <c r="E15" s="416"/>
      <c r="F15" s="417"/>
      <c r="G15" s="418" t="s">
        <v>64</v>
      </c>
      <c r="H15" s="419"/>
      <c r="I15" s="419"/>
      <c r="J15" s="419"/>
      <c r="K15" s="419"/>
      <c r="L15" s="419"/>
      <c r="M15" s="419"/>
      <c r="N15" s="419"/>
      <c r="O15" s="306"/>
      <c r="P15" s="74"/>
      <c r="Q15" s="74"/>
      <c r="R15" s="74"/>
      <c r="S15" s="74"/>
      <c r="T15" s="76"/>
      <c r="U15" s="76"/>
      <c r="V15" s="297"/>
      <c r="W15" s="300"/>
      <c r="X15" s="66"/>
      <c r="Y15" s="299"/>
      <c r="Z15" s="13"/>
      <c r="AA15" s="20"/>
      <c r="AB15" s="36"/>
      <c r="AC15" s="36"/>
      <c r="AD15" s="43"/>
      <c r="AE15" s="43"/>
      <c r="AF15" s="43"/>
      <c r="AG15" s="36"/>
      <c r="AH15" s="36"/>
      <c r="AI15" s="43"/>
      <c r="AJ15" s="234"/>
      <c r="AK15" s="43"/>
      <c r="AL15" s="36"/>
      <c r="AM15" s="36"/>
      <c r="AN15" s="43"/>
      <c r="AO15" s="43"/>
      <c r="AP15" s="52"/>
    </row>
    <row r="16" spans="1:42" s="1" customFormat="1" ht="11.15" customHeight="1" x14ac:dyDescent="0.2">
      <c r="C16" s="410"/>
      <c r="D16" s="420"/>
      <c r="E16" s="421"/>
      <c r="F16" s="422"/>
      <c r="G16" s="401"/>
      <c r="H16" s="419"/>
      <c r="I16" s="419"/>
      <c r="J16" s="419"/>
      <c r="K16" s="419"/>
      <c r="L16" s="419"/>
      <c r="M16" s="419"/>
      <c r="N16" s="419"/>
      <c r="O16" s="306"/>
      <c r="P16" s="74"/>
      <c r="Q16" s="74"/>
      <c r="R16" s="74"/>
      <c r="S16" s="74"/>
      <c r="T16" s="75"/>
      <c r="U16" s="75"/>
      <c r="V16" s="297"/>
      <c r="W16" s="307" t="s">
        <v>65</v>
      </c>
      <c r="X16" s="107"/>
      <c r="Y16" s="201"/>
      <c r="Z16" s="68"/>
      <c r="AA16" s="70"/>
      <c r="AB16" s="201"/>
      <c r="AC16" s="362"/>
      <c r="AD16" s="57"/>
      <c r="AE16" s="71"/>
      <c r="AF16" s="154"/>
      <c r="AG16" s="37"/>
      <c r="AH16" s="363"/>
      <c r="AI16" s="72"/>
      <c r="AJ16" s="159"/>
      <c r="AK16" s="159"/>
      <c r="AL16" s="91"/>
      <c r="AM16" s="91"/>
      <c r="AN16" s="159"/>
      <c r="AO16" s="159"/>
      <c r="AP16" s="308"/>
    </row>
    <row r="17" spans="3:42" s="1" customFormat="1" ht="11.15" customHeight="1" x14ac:dyDescent="0.2">
      <c r="C17" s="414"/>
      <c r="D17" s="420"/>
      <c r="E17" s="421"/>
      <c r="F17" s="422"/>
      <c r="G17" s="401"/>
      <c r="H17" s="423" t="s">
        <v>66</v>
      </c>
      <c r="I17" s="419"/>
      <c r="J17" s="419"/>
      <c r="K17" s="419"/>
      <c r="L17" s="419"/>
      <c r="M17" s="419"/>
      <c r="N17" s="419"/>
      <c r="O17" s="396"/>
      <c r="P17" s="309"/>
      <c r="Q17" s="74"/>
      <c r="R17" s="74"/>
      <c r="S17" s="74"/>
      <c r="T17" s="76"/>
      <c r="U17" s="76"/>
      <c r="V17" s="297"/>
      <c r="W17" s="300"/>
      <c r="X17" s="65"/>
      <c r="Z17" s="65"/>
      <c r="AA17" s="3"/>
      <c r="AB17" s="74"/>
      <c r="AC17" s="74"/>
      <c r="AD17" s="73"/>
      <c r="AE17" s="74"/>
      <c r="AF17" s="155"/>
      <c r="AG17" s="74"/>
      <c r="AH17" s="208"/>
      <c r="AI17" s="75"/>
      <c r="AJ17" s="234"/>
      <c r="AK17" s="43"/>
      <c r="AL17" s="36"/>
      <c r="AM17" s="36"/>
      <c r="AN17" s="43"/>
      <c r="AO17" s="43"/>
      <c r="AP17" s="52"/>
    </row>
    <row r="18" spans="3:42" s="1" customFormat="1" ht="11.15" customHeight="1" x14ac:dyDescent="0.2">
      <c r="C18" s="410"/>
      <c r="D18" s="424"/>
      <c r="E18" s="412"/>
      <c r="F18" s="425"/>
      <c r="G18" s="401"/>
      <c r="H18" s="409"/>
      <c r="I18" s="409"/>
      <c r="J18" s="409"/>
      <c r="K18" s="409"/>
      <c r="L18" s="409"/>
      <c r="M18" s="409"/>
      <c r="N18" s="409"/>
      <c r="O18" s="397"/>
      <c r="P18" s="335"/>
      <c r="Q18" s="36"/>
      <c r="R18" s="36"/>
      <c r="S18" s="36"/>
      <c r="V18" s="294"/>
      <c r="W18" s="300"/>
      <c r="X18" s="65"/>
      <c r="Y18" s="237"/>
      <c r="Z18" s="166"/>
      <c r="AA18" s="398"/>
      <c r="AB18" s="201"/>
      <c r="AC18" s="362"/>
      <c r="AD18" s="157"/>
      <c r="AE18" s="71"/>
      <c r="AF18" s="154"/>
      <c r="AG18" s="37"/>
      <c r="AH18" s="363"/>
      <c r="AI18" s="44"/>
      <c r="AJ18" s="159"/>
      <c r="AK18" s="159"/>
      <c r="AL18" s="91"/>
      <c r="AM18" s="91"/>
      <c r="AN18" s="159"/>
      <c r="AO18" s="159"/>
      <c r="AP18" s="54"/>
    </row>
    <row r="19" spans="3:42" s="1" customFormat="1" ht="11.15" customHeight="1" x14ac:dyDescent="0.2">
      <c r="C19" s="414"/>
      <c r="D19" s="415"/>
      <c r="E19" s="416"/>
      <c r="F19" s="417"/>
      <c r="G19" s="401"/>
      <c r="H19" s="423" t="s">
        <v>67</v>
      </c>
      <c r="I19" s="426"/>
      <c r="J19" s="419"/>
      <c r="K19" s="419"/>
      <c r="L19" s="419"/>
      <c r="M19" s="419"/>
      <c r="N19" s="419"/>
      <c r="O19" s="396"/>
      <c r="P19" s="309"/>
      <c r="Q19" s="74"/>
      <c r="R19" s="74"/>
      <c r="S19" s="74"/>
      <c r="T19" s="76"/>
      <c r="U19" s="76"/>
      <c r="V19" s="297"/>
      <c r="W19" s="300"/>
      <c r="X19" s="66"/>
      <c r="Y19" s="80"/>
      <c r="Z19" s="66"/>
      <c r="AA19" s="77"/>
      <c r="AB19" s="79"/>
      <c r="AC19" s="79"/>
      <c r="AD19" s="78"/>
      <c r="AE19" s="79"/>
      <c r="AF19" s="310"/>
      <c r="AG19" s="79"/>
      <c r="AH19" s="311"/>
      <c r="AI19" s="80"/>
      <c r="AJ19" s="234"/>
      <c r="AK19" s="43"/>
      <c r="AL19" s="36"/>
      <c r="AM19" s="36"/>
      <c r="AN19" s="43"/>
      <c r="AO19" s="43"/>
      <c r="AP19" s="52"/>
    </row>
    <row r="20" spans="3:42" s="1" customFormat="1" ht="11.15" customHeight="1" x14ac:dyDescent="0.2">
      <c r="C20" s="410"/>
      <c r="D20" s="420"/>
      <c r="E20" s="421"/>
      <c r="F20" s="422"/>
      <c r="G20" s="401"/>
      <c r="H20" s="419"/>
      <c r="I20" s="419"/>
      <c r="J20" s="419"/>
      <c r="K20" s="419"/>
      <c r="L20" s="419"/>
      <c r="M20" s="419"/>
      <c r="N20" s="419"/>
      <c r="O20" s="396"/>
      <c r="P20" s="309"/>
      <c r="Q20" s="74"/>
      <c r="R20" s="74"/>
      <c r="S20" s="74"/>
      <c r="T20" s="75"/>
      <c r="U20" s="75"/>
      <c r="V20" s="297"/>
      <c r="W20" s="300"/>
      <c r="X20" s="68"/>
      <c r="Y20" s="123"/>
      <c r="Z20" s="68"/>
      <c r="AA20" s="70"/>
      <c r="AB20" s="71"/>
      <c r="AC20" s="71"/>
      <c r="AD20" s="57"/>
      <c r="AE20" s="71"/>
      <c r="AF20" s="154"/>
      <c r="AG20" s="71"/>
      <c r="AH20" s="185"/>
      <c r="AI20" s="72"/>
      <c r="AJ20" s="159"/>
      <c r="AK20" s="159"/>
      <c r="AL20" s="91"/>
      <c r="AM20" s="91"/>
      <c r="AN20" s="159"/>
      <c r="AO20" s="159"/>
      <c r="AP20" s="54"/>
    </row>
    <row r="21" spans="3:42" s="1" customFormat="1" ht="11.15" customHeight="1" x14ac:dyDescent="0.2">
      <c r="C21" s="414"/>
      <c r="D21" s="420"/>
      <c r="E21" s="421"/>
      <c r="F21" s="422"/>
      <c r="G21" s="401"/>
      <c r="H21" s="423" t="s">
        <v>68</v>
      </c>
      <c r="I21" s="426"/>
      <c r="J21" s="419"/>
      <c r="K21" s="419"/>
      <c r="L21" s="419"/>
      <c r="M21" s="419"/>
      <c r="N21" s="419"/>
      <c r="O21" s="396"/>
      <c r="P21" s="309"/>
      <c r="Q21" s="74"/>
      <c r="R21" s="74"/>
      <c r="S21" s="74"/>
      <c r="T21" s="76"/>
      <c r="U21" s="76"/>
      <c r="V21" s="297"/>
      <c r="W21" s="300"/>
      <c r="X21" s="65"/>
      <c r="Z21" s="65"/>
      <c r="AA21" s="3"/>
      <c r="AB21" s="74"/>
      <c r="AC21" s="74"/>
      <c r="AD21" s="73"/>
      <c r="AE21" s="74"/>
      <c r="AF21" s="155"/>
      <c r="AG21" s="74"/>
      <c r="AH21" s="208"/>
      <c r="AI21" s="75"/>
      <c r="AJ21" s="234"/>
      <c r="AK21" s="43"/>
      <c r="AL21" s="36"/>
      <c r="AM21" s="36"/>
      <c r="AN21" s="43"/>
      <c r="AO21" s="43"/>
      <c r="AP21" s="52"/>
    </row>
    <row r="22" spans="3:42" s="1" customFormat="1" ht="10.5" customHeight="1" x14ac:dyDescent="0.2">
      <c r="C22" s="410"/>
      <c r="D22" s="411"/>
      <c r="E22" s="412"/>
      <c r="F22" s="425"/>
      <c r="G22" s="401"/>
      <c r="H22" s="419"/>
      <c r="I22" s="419"/>
      <c r="J22" s="419"/>
      <c r="K22" s="419"/>
      <c r="L22" s="419"/>
      <c r="M22" s="419"/>
      <c r="N22" s="419"/>
      <c r="O22" s="306"/>
      <c r="P22" s="74"/>
      <c r="Q22" s="74"/>
      <c r="R22" s="74"/>
      <c r="S22" s="74"/>
      <c r="T22" s="75"/>
      <c r="U22" s="75"/>
      <c r="V22" s="297"/>
      <c r="W22" s="300"/>
      <c r="X22" s="65"/>
      <c r="Z22" s="65"/>
      <c r="AA22" s="3"/>
      <c r="AB22" s="74"/>
      <c r="AC22" s="74"/>
      <c r="AD22" s="73"/>
      <c r="AE22" s="74"/>
      <c r="AF22" s="155"/>
      <c r="AG22" s="74"/>
      <c r="AH22" s="208"/>
      <c r="AI22" s="76"/>
      <c r="AJ22" s="159"/>
      <c r="AK22" s="159"/>
      <c r="AL22" s="91"/>
      <c r="AM22" s="91"/>
      <c r="AN22" s="159"/>
      <c r="AO22" s="159"/>
      <c r="AP22" s="54"/>
    </row>
    <row r="23" spans="3:42" s="1" customFormat="1" ht="11.15" customHeight="1" x14ac:dyDescent="0.2">
      <c r="C23" s="414"/>
      <c r="D23" s="415"/>
      <c r="E23" s="416"/>
      <c r="F23" s="417"/>
      <c r="G23" s="401"/>
      <c r="H23" s="419"/>
      <c r="I23" s="419"/>
      <c r="J23" s="419"/>
      <c r="K23" s="419"/>
      <c r="L23" s="419"/>
      <c r="M23" s="419"/>
      <c r="N23" s="419"/>
      <c r="O23" s="306"/>
      <c r="P23" s="74"/>
      <c r="Q23" s="74"/>
      <c r="R23" s="74"/>
      <c r="S23" s="74"/>
      <c r="T23" s="76"/>
      <c r="U23" s="76"/>
      <c r="V23" s="297"/>
      <c r="W23" s="300"/>
      <c r="X23" s="66"/>
      <c r="Y23" s="80"/>
      <c r="Z23" s="66"/>
      <c r="AA23" s="77"/>
      <c r="AB23" s="82"/>
      <c r="AC23" s="82"/>
      <c r="AD23" s="81"/>
      <c r="AE23" s="82"/>
      <c r="AF23" s="153"/>
      <c r="AG23" s="82"/>
      <c r="AH23" s="207"/>
      <c r="AI23" s="83"/>
      <c r="AJ23" s="234"/>
      <c r="AK23" s="43"/>
      <c r="AL23" s="36"/>
      <c r="AM23" s="36"/>
      <c r="AN23" s="43"/>
      <c r="AO23" s="43"/>
      <c r="AP23" s="52"/>
    </row>
    <row r="24" spans="3:42" s="1" customFormat="1" ht="10.5" customHeight="1" x14ac:dyDescent="0.2">
      <c r="C24" s="410"/>
      <c r="D24" s="411"/>
      <c r="E24" s="412"/>
      <c r="F24" s="425"/>
      <c r="G24" s="401"/>
      <c r="H24" s="419"/>
      <c r="I24" s="419"/>
      <c r="J24" s="419"/>
      <c r="K24" s="419"/>
      <c r="L24" s="419"/>
      <c r="M24" s="419"/>
      <c r="N24" s="419"/>
      <c r="O24" s="306"/>
      <c r="P24" s="74"/>
      <c r="Q24" s="74"/>
      <c r="R24" s="74"/>
      <c r="S24" s="74"/>
      <c r="T24" s="75"/>
      <c r="U24" s="75"/>
      <c r="V24" s="297"/>
      <c r="W24" s="300"/>
      <c r="X24" s="68"/>
      <c r="Y24" s="123"/>
      <c r="Z24" s="68"/>
      <c r="AA24" s="70"/>
      <c r="AB24" s="71"/>
      <c r="AC24" s="71"/>
      <c r="AD24" s="57"/>
      <c r="AE24" s="71"/>
      <c r="AF24" s="154"/>
      <c r="AG24" s="71"/>
      <c r="AH24" s="185"/>
      <c r="AI24" s="72"/>
      <c r="AJ24" s="159"/>
      <c r="AK24" s="159"/>
      <c r="AL24" s="91"/>
      <c r="AM24" s="91"/>
      <c r="AN24" s="159"/>
      <c r="AO24" s="159"/>
      <c r="AP24" s="54"/>
    </row>
    <row r="25" spans="3:42" s="1" customFormat="1" ht="11.15" customHeight="1" x14ac:dyDescent="0.2">
      <c r="C25" s="414"/>
      <c r="D25" s="415"/>
      <c r="E25" s="416"/>
      <c r="F25" s="417"/>
      <c r="G25" s="401"/>
      <c r="H25" s="423" t="s">
        <v>69</v>
      </c>
      <c r="I25" s="427"/>
      <c r="J25" s="419" t="s">
        <v>70</v>
      </c>
      <c r="K25" s="419"/>
      <c r="L25" s="419"/>
      <c r="M25" s="419"/>
      <c r="N25" s="419"/>
      <c r="O25" s="306"/>
      <c r="P25" s="309"/>
      <c r="Q25" s="312"/>
      <c r="R25" s="74"/>
      <c r="S25" s="74"/>
      <c r="T25" s="76"/>
      <c r="U25" s="76"/>
      <c r="V25" s="297"/>
      <c r="W25" s="300"/>
      <c r="X25" s="66"/>
      <c r="Y25" s="80"/>
      <c r="Z25" s="66"/>
      <c r="AA25" s="77"/>
      <c r="AB25" s="82"/>
      <c r="AC25" s="82"/>
      <c r="AD25" s="81"/>
      <c r="AE25" s="82"/>
      <c r="AF25" s="153"/>
      <c r="AG25" s="82"/>
      <c r="AH25" s="207"/>
      <c r="AI25" s="83"/>
      <c r="AJ25" s="234"/>
      <c r="AK25" s="43"/>
      <c r="AL25" s="36"/>
      <c r="AM25" s="36"/>
      <c r="AN25" s="43"/>
      <c r="AO25" s="43"/>
      <c r="AP25" s="52"/>
    </row>
    <row r="26" spans="3:42" s="1" customFormat="1" ht="11.15" customHeight="1" x14ac:dyDescent="0.2">
      <c r="C26" s="410"/>
      <c r="D26" s="420"/>
      <c r="E26" s="421"/>
      <c r="F26" s="422"/>
      <c r="G26" s="401"/>
      <c r="H26" s="419"/>
      <c r="I26" s="419"/>
      <c r="J26" s="419"/>
      <c r="K26" s="419"/>
      <c r="L26" s="419"/>
      <c r="M26" s="419"/>
      <c r="N26" s="419"/>
      <c r="O26" s="306"/>
      <c r="P26" s="74"/>
      <c r="Q26" s="74"/>
      <c r="R26" s="74"/>
      <c r="S26" s="74"/>
      <c r="T26" s="75"/>
      <c r="U26" s="75"/>
      <c r="V26" s="297"/>
      <c r="W26" s="307" t="s">
        <v>71</v>
      </c>
      <c r="X26" s="68"/>
      <c r="Y26" s="123"/>
      <c r="Z26" s="68"/>
      <c r="AA26" s="70"/>
      <c r="AB26" s="71"/>
      <c r="AC26" s="71"/>
      <c r="AD26" s="57"/>
      <c r="AE26" s="71"/>
      <c r="AF26" s="154"/>
      <c r="AG26" s="71"/>
      <c r="AH26" s="185"/>
      <c r="AI26" s="72"/>
      <c r="AJ26" s="159"/>
      <c r="AK26" s="159"/>
      <c r="AL26" s="91"/>
      <c r="AM26" s="91"/>
      <c r="AN26" s="159"/>
      <c r="AO26" s="159"/>
      <c r="AP26" s="54"/>
    </row>
    <row r="27" spans="3:42" s="1" customFormat="1" ht="11.15" customHeight="1" x14ac:dyDescent="0.2">
      <c r="C27" s="414"/>
      <c r="D27" s="420"/>
      <c r="E27" s="421"/>
      <c r="F27" s="422"/>
      <c r="G27" s="401"/>
      <c r="H27" s="423" t="s">
        <v>72</v>
      </c>
      <c r="I27" s="419"/>
      <c r="J27" s="419" t="s">
        <v>63</v>
      </c>
      <c r="K27" s="428"/>
      <c r="L27" s="428"/>
      <c r="M27" s="428"/>
      <c r="N27" s="428"/>
      <c r="O27" s="396"/>
      <c r="P27" s="309"/>
      <c r="Q27" s="74"/>
      <c r="R27" s="74"/>
      <c r="S27" s="313"/>
      <c r="T27" s="76"/>
      <c r="U27" s="76"/>
      <c r="V27" s="297"/>
      <c r="W27" s="298"/>
      <c r="X27" s="65"/>
      <c r="Z27" s="65"/>
      <c r="AA27" s="3"/>
      <c r="AB27" s="74"/>
      <c r="AC27" s="74"/>
      <c r="AD27" s="73"/>
      <c r="AE27" s="74"/>
      <c r="AF27" s="155"/>
      <c r="AG27" s="74"/>
      <c r="AH27" s="208"/>
      <c r="AI27" s="75"/>
      <c r="AJ27" s="234"/>
      <c r="AK27" s="43"/>
      <c r="AL27" s="36"/>
      <c r="AM27" s="36"/>
      <c r="AN27" s="43"/>
      <c r="AO27" s="43"/>
      <c r="AP27" s="52"/>
    </row>
    <row r="28" spans="3:42" s="1" customFormat="1" ht="11.15" customHeight="1" x14ac:dyDescent="0.2">
      <c r="C28" s="410"/>
      <c r="D28" s="411"/>
      <c r="E28" s="412"/>
      <c r="F28" s="425"/>
      <c r="G28" s="401"/>
      <c r="H28" s="419"/>
      <c r="I28" s="419"/>
      <c r="J28" s="419"/>
      <c r="K28" s="419"/>
      <c r="L28" s="419"/>
      <c r="M28" s="419"/>
      <c r="N28" s="419"/>
      <c r="O28" s="306"/>
      <c r="P28" s="74"/>
      <c r="Q28" s="74"/>
      <c r="R28" s="74"/>
      <c r="S28" s="74"/>
      <c r="T28" s="75"/>
      <c r="U28" s="75"/>
      <c r="V28" s="297"/>
      <c r="W28" s="289"/>
      <c r="X28" s="65"/>
      <c r="Z28" s="65"/>
      <c r="AA28" s="3"/>
      <c r="AB28" s="74"/>
      <c r="AC28" s="74"/>
      <c r="AD28" s="73"/>
      <c r="AE28" s="74"/>
      <c r="AF28" s="155"/>
      <c r="AG28" s="74"/>
      <c r="AH28" s="208"/>
      <c r="AI28" s="76"/>
      <c r="AJ28" s="165"/>
      <c r="AK28" s="165"/>
      <c r="AL28" s="74"/>
      <c r="AM28" s="74"/>
      <c r="AN28" s="165"/>
      <c r="AO28" s="165"/>
      <c r="AP28" s="218"/>
    </row>
    <row r="29" spans="3:42" s="1" customFormat="1" ht="11.15" customHeight="1" x14ac:dyDescent="0.2">
      <c r="C29" s="414"/>
      <c r="D29" s="415"/>
      <c r="E29" s="429"/>
      <c r="F29" s="417"/>
      <c r="G29" s="430"/>
      <c r="H29" s="431" t="s">
        <v>73</v>
      </c>
      <c r="I29" s="409"/>
      <c r="J29" s="430" t="s">
        <v>74</v>
      </c>
      <c r="K29" s="883"/>
      <c r="L29" s="883"/>
      <c r="M29" s="419"/>
      <c r="N29" s="419"/>
      <c r="O29" s="399"/>
      <c r="P29" s="63"/>
      <c r="Q29" s="36"/>
      <c r="S29" s="74"/>
      <c r="T29" s="76"/>
      <c r="U29" s="76"/>
      <c r="V29" s="297"/>
      <c r="W29" s="298"/>
      <c r="X29" s="314"/>
      <c r="Y29" s="315" t="s">
        <v>61</v>
      </c>
      <c r="Z29" s="316" t="s">
        <v>61</v>
      </c>
      <c r="AA29" s="317"/>
      <c r="AB29" s="318"/>
      <c r="AC29" s="318"/>
      <c r="AD29" s="315" t="s">
        <v>61</v>
      </c>
      <c r="AE29" s="315" t="s">
        <v>61</v>
      </c>
      <c r="AF29" s="319"/>
      <c r="AG29" s="318"/>
      <c r="AH29" s="320"/>
      <c r="AI29" s="315" t="s">
        <v>61</v>
      </c>
      <c r="AJ29" s="315" t="s">
        <v>61</v>
      </c>
      <c r="AK29" s="321"/>
      <c r="AL29" s="322"/>
      <c r="AM29" s="322"/>
      <c r="AN29" s="315" t="s">
        <v>61</v>
      </c>
      <c r="AO29" s="315" t="s">
        <v>75</v>
      </c>
      <c r="AP29" s="323" t="s">
        <v>75</v>
      </c>
    </row>
    <row r="30" spans="3:42" s="1" customFormat="1" ht="11.15" customHeight="1" x14ac:dyDescent="0.2">
      <c r="C30" s="410"/>
      <c r="D30" s="420"/>
      <c r="E30" s="421"/>
      <c r="F30" s="422"/>
      <c r="G30" s="430"/>
      <c r="H30" s="430"/>
      <c r="I30" s="430"/>
      <c r="J30" s="430"/>
      <c r="K30" s="419"/>
      <c r="L30" s="419"/>
      <c r="M30" s="419"/>
      <c r="N30" s="419"/>
      <c r="O30" s="306"/>
      <c r="P30" s="74"/>
      <c r="Q30" s="74"/>
      <c r="R30" s="74"/>
      <c r="S30" s="74"/>
      <c r="T30" s="75"/>
      <c r="U30" s="75"/>
      <c r="V30" s="297"/>
      <c r="W30" s="324"/>
      <c r="X30" s="325" t="s">
        <v>76</v>
      </c>
      <c r="Y30" s="326"/>
      <c r="Z30" s="326"/>
      <c r="AA30" s="327"/>
      <c r="AB30" s="328"/>
      <c r="AC30" s="328"/>
      <c r="AD30" s="329"/>
      <c r="AE30" s="328"/>
      <c r="AF30" s="330"/>
      <c r="AG30" s="328"/>
      <c r="AH30" s="331"/>
      <c r="AI30" s="332"/>
      <c r="AJ30" s="333"/>
      <c r="AK30" s="333"/>
      <c r="AL30" s="328"/>
      <c r="AM30" s="328"/>
      <c r="AN30" s="333"/>
      <c r="AO30" s="400"/>
      <c r="AP30" s="334"/>
    </row>
    <row r="31" spans="3:42" s="1" customFormat="1" ht="11.15" customHeight="1" x14ac:dyDescent="0.2">
      <c r="C31" s="414"/>
      <c r="D31" s="415"/>
      <c r="E31" s="416"/>
      <c r="F31" s="417"/>
      <c r="G31" s="401"/>
      <c r="H31" s="423" t="s">
        <v>77</v>
      </c>
      <c r="I31" s="419"/>
      <c r="J31" s="419" t="s">
        <v>63</v>
      </c>
      <c r="K31" s="427"/>
      <c r="L31" s="427"/>
      <c r="M31" s="427"/>
      <c r="N31" s="427"/>
      <c r="O31" s="396"/>
      <c r="P31" s="309"/>
      <c r="Q31" s="74"/>
      <c r="R31" s="74"/>
      <c r="S31" s="74"/>
      <c r="T31" s="76"/>
      <c r="U31" s="76"/>
      <c r="V31" s="297"/>
      <c r="W31" s="298"/>
      <c r="X31" s="65"/>
      <c r="Z31" s="65"/>
      <c r="AA31" s="3"/>
      <c r="AB31" s="74"/>
      <c r="AC31" s="74"/>
      <c r="AD31" s="73"/>
      <c r="AE31" s="74"/>
      <c r="AF31" s="155"/>
      <c r="AG31" s="74"/>
      <c r="AH31" s="208"/>
      <c r="AI31" s="75"/>
      <c r="AJ31" s="43"/>
      <c r="AK31" s="43"/>
      <c r="AL31" s="36"/>
      <c r="AM31" s="36"/>
      <c r="AN31" s="43"/>
      <c r="AO31" s="43"/>
      <c r="AP31" s="52"/>
    </row>
    <row r="32" spans="3:42" s="1" customFormat="1" ht="11.15" customHeight="1" x14ac:dyDescent="0.2">
      <c r="C32" s="410"/>
      <c r="D32" s="432"/>
      <c r="E32" s="433"/>
      <c r="F32" s="413"/>
      <c r="G32" s="401"/>
      <c r="H32" s="419"/>
      <c r="I32" s="419"/>
      <c r="J32" s="419"/>
      <c r="K32" s="409"/>
      <c r="L32" s="409"/>
      <c r="M32" s="409"/>
      <c r="N32" s="409"/>
      <c r="O32" s="306"/>
      <c r="P32" s="74"/>
      <c r="Q32" s="74"/>
      <c r="R32" s="74"/>
      <c r="S32" s="36"/>
      <c r="T32" s="36"/>
      <c r="U32" s="36"/>
      <c r="V32" s="294"/>
      <c r="W32" s="289"/>
      <c r="X32" s="68"/>
      <c r="Y32" s="123"/>
      <c r="Z32" s="68"/>
      <c r="AA32" s="70"/>
      <c r="AB32" s="71"/>
      <c r="AC32" s="71"/>
      <c r="AD32" s="57"/>
      <c r="AE32" s="71"/>
      <c r="AF32" s="154"/>
      <c r="AG32" s="71"/>
      <c r="AH32" s="185"/>
      <c r="AI32" s="72"/>
      <c r="AJ32" s="159"/>
      <c r="AK32" s="159"/>
      <c r="AL32" s="91"/>
      <c r="AM32" s="91"/>
      <c r="AN32" s="159"/>
      <c r="AO32" s="159"/>
      <c r="AP32" s="54"/>
    </row>
    <row r="33" spans="1:42" s="1" customFormat="1" ht="11.15" customHeight="1" x14ac:dyDescent="0.2">
      <c r="C33" s="414"/>
      <c r="D33" s="434"/>
      <c r="E33" s="435"/>
      <c r="F33" s="436"/>
      <c r="G33" s="401"/>
      <c r="H33" s="423" t="s">
        <v>73</v>
      </c>
      <c r="I33" s="409"/>
      <c r="J33" s="430" t="s">
        <v>74</v>
      </c>
      <c r="K33" s="419"/>
      <c r="L33" s="419"/>
      <c r="M33" s="419"/>
      <c r="N33" s="419"/>
      <c r="O33" s="396"/>
      <c r="P33" s="309"/>
      <c r="Q33" s="36"/>
      <c r="S33" s="36"/>
      <c r="T33" s="296"/>
      <c r="U33" s="296"/>
      <c r="V33" s="297"/>
      <c r="W33" s="298"/>
      <c r="X33" s="13"/>
      <c r="Y33" s="13"/>
      <c r="Z33" s="13"/>
      <c r="AA33" s="20"/>
      <c r="AB33" s="36"/>
      <c r="AC33" s="36"/>
      <c r="AD33" s="43"/>
      <c r="AE33" s="43"/>
      <c r="AF33" s="43"/>
      <c r="AG33" s="36"/>
      <c r="AH33" s="36"/>
      <c r="AI33" s="43"/>
      <c r="AJ33" s="43"/>
      <c r="AK33" s="43"/>
      <c r="AL33" s="36"/>
      <c r="AM33" s="36"/>
      <c r="AN33" s="43"/>
      <c r="AO33" s="43"/>
      <c r="AP33" s="52"/>
    </row>
    <row r="34" spans="1:42" s="1" customFormat="1" ht="11.15" customHeight="1" x14ac:dyDescent="0.2">
      <c r="C34" s="410"/>
      <c r="D34" s="432"/>
      <c r="E34" s="433"/>
      <c r="F34" s="413"/>
      <c r="G34" s="430"/>
      <c r="H34" s="409"/>
      <c r="I34" s="409"/>
      <c r="J34" s="409"/>
      <c r="K34" s="409"/>
      <c r="L34" s="409"/>
      <c r="M34" s="409"/>
      <c r="N34" s="409"/>
      <c r="O34" s="295"/>
      <c r="P34" s="36"/>
      <c r="Q34" s="36"/>
      <c r="R34" s="36"/>
      <c r="S34" s="36"/>
      <c r="T34" s="36"/>
      <c r="U34" s="36"/>
      <c r="V34" s="294"/>
      <c r="W34" s="289"/>
      <c r="X34" s="15"/>
      <c r="Y34" s="15"/>
      <c r="Z34" s="15"/>
      <c r="AA34" s="42"/>
      <c r="AB34" s="37"/>
      <c r="AC34" s="37"/>
      <c r="AD34" s="44"/>
      <c r="AE34" s="44"/>
      <c r="AF34" s="44"/>
      <c r="AG34" s="37"/>
      <c r="AH34" s="37"/>
      <c r="AI34" s="53"/>
      <c r="AJ34" s="159"/>
      <c r="AK34" s="159"/>
      <c r="AL34" s="91"/>
      <c r="AM34" s="91"/>
      <c r="AN34" s="159"/>
      <c r="AO34" s="159"/>
      <c r="AP34" s="54"/>
    </row>
    <row r="35" spans="1:42" s="1" customFormat="1" ht="11.15" customHeight="1" x14ac:dyDescent="0.2">
      <c r="C35" s="414"/>
      <c r="D35" s="434"/>
      <c r="E35" s="435"/>
      <c r="F35" s="436"/>
      <c r="G35" s="430"/>
      <c r="H35" s="430"/>
      <c r="I35" s="430"/>
      <c r="J35" s="409"/>
      <c r="K35" s="409"/>
      <c r="L35" s="409"/>
      <c r="M35" s="409"/>
      <c r="N35" s="409"/>
      <c r="O35" s="295"/>
      <c r="P35" s="36"/>
      <c r="Q35" s="36"/>
      <c r="R35" s="36"/>
      <c r="S35" s="36"/>
      <c r="T35" s="296"/>
      <c r="U35" s="296"/>
      <c r="V35" s="297"/>
      <c r="W35" s="298"/>
      <c r="X35" s="13"/>
      <c r="Y35" s="13"/>
      <c r="Z35" s="13"/>
      <c r="AA35" s="20"/>
      <c r="AB35" s="36"/>
      <c r="AC35" s="36"/>
      <c r="AD35" s="43"/>
      <c r="AE35" s="43"/>
      <c r="AF35" s="43"/>
      <c r="AG35" s="36"/>
      <c r="AH35" s="36"/>
      <c r="AI35" s="43"/>
      <c r="AJ35" s="43"/>
      <c r="AK35" s="43"/>
      <c r="AL35" s="36"/>
      <c r="AM35" s="36"/>
      <c r="AN35" s="43"/>
      <c r="AO35" s="43"/>
      <c r="AP35" s="52"/>
    </row>
    <row r="36" spans="1:42" s="1" customFormat="1" ht="11.15" customHeight="1" x14ac:dyDescent="0.2">
      <c r="C36" s="410"/>
      <c r="D36" s="432"/>
      <c r="E36" s="433"/>
      <c r="F36" s="413"/>
      <c r="G36" s="430"/>
      <c r="H36" s="430"/>
      <c r="I36" s="430"/>
      <c r="J36" s="409"/>
      <c r="K36" s="409"/>
      <c r="L36" s="409"/>
      <c r="M36" s="409"/>
      <c r="N36" s="409"/>
      <c r="O36" s="295"/>
      <c r="P36" s="36"/>
      <c r="Q36" s="36"/>
      <c r="R36" s="36"/>
      <c r="S36" s="36"/>
      <c r="T36" s="36"/>
      <c r="U36" s="36"/>
      <c r="V36" s="294"/>
      <c r="W36" s="289"/>
      <c r="X36" s="15"/>
      <c r="Y36" s="15"/>
      <c r="Z36" s="15"/>
      <c r="AA36" s="42"/>
      <c r="AB36" s="37"/>
      <c r="AC36" s="37"/>
      <c r="AD36" s="44"/>
      <c r="AE36" s="44"/>
      <c r="AF36" s="44"/>
      <c r="AG36" s="37"/>
      <c r="AH36" s="37"/>
      <c r="AI36" s="53"/>
      <c r="AJ36" s="159"/>
      <c r="AK36" s="159"/>
      <c r="AL36" s="91"/>
      <c r="AM36" s="91"/>
      <c r="AN36" s="159"/>
      <c r="AO36" s="159"/>
      <c r="AP36" s="54"/>
    </row>
    <row r="37" spans="1:42" s="1" customFormat="1" ht="11.15" customHeight="1" x14ac:dyDescent="0.2">
      <c r="C37" s="414"/>
      <c r="D37" s="434"/>
      <c r="E37" s="435"/>
      <c r="F37" s="436"/>
      <c r="G37" s="401"/>
      <c r="H37" s="437" t="s">
        <v>78</v>
      </c>
      <c r="I37" s="401"/>
      <c r="J37" s="409"/>
      <c r="K37" s="409"/>
      <c r="L37" s="409"/>
      <c r="M37" s="409"/>
      <c r="N37" s="409"/>
      <c r="O37" s="295"/>
      <c r="P37" s="36"/>
      <c r="Q37" s="36"/>
      <c r="R37" s="36"/>
      <c r="S37" s="36"/>
      <c r="T37" s="296"/>
      <c r="U37" s="296"/>
      <c r="V37" s="297"/>
      <c r="W37" s="298"/>
      <c r="X37" s="336"/>
      <c r="Y37" s="336"/>
      <c r="Z37" s="336"/>
      <c r="AA37" s="283"/>
      <c r="AB37" s="337"/>
      <c r="AC37" s="337"/>
      <c r="AD37" s="338"/>
      <c r="AE37" s="338"/>
      <c r="AF37" s="338"/>
      <c r="AG37" s="337"/>
      <c r="AH37" s="337"/>
      <c r="AI37" s="338"/>
      <c r="AJ37" s="338"/>
      <c r="AK37" s="338"/>
      <c r="AL37" s="337"/>
      <c r="AM37" s="337"/>
      <c r="AN37" s="338"/>
      <c r="AO37" s="338"/>
      <c r="AP37" s="339"/>
    </row>
    <row r="38" spans="1:42" s="1" customFormat="1" ht="11.15" customHeight="1" x14ac:dyDescent="0.2">
      <c r="C38" s="410"/>
      <c r="D38" s="432"/>
      <c r="E38" s="433"/>
      <c r="F38" s="413"/>
      <c r="G38" s="401"/>
      <c r="H38" s="409"/>
      <c r="I38" s="409"/>
      <c r="J38" s="409"/>
      <c r="K38" s="409"/>
      <c r="L38" s="409"/>
      <c r="M38" s="409"/>
      <c r="N38" s="409"/>
      <c r="O38" s="295"/>
      <c r="P38" s="36"/>
      <c r="Q38" s="36"/>
      <c r="R38" s="36"/>
      <c r="S38" s="36"/>
      <c r="T38" s="36"/>
      <c r="U38" s="36"/>
      <c r="V38" s="294"/>
      <c r="W38" s="324"/>
      <c r="X38" s="340"/>
      <c r="Y38" s="340"/>
      <c r="Z38" s="340"/>
      <c r="AA38" s="341"/>
      <c r="AB38" s="342"/>
      <c r="AC38" s="342"/>
      <c r="AD38" s="343"/>
      <c r="AE38" s="343"/>
      <c r="AF38" s="343"/>
      <c r="AG38" s="342"/>
      <c r="AH38" s="342"/>
      <c r="AI38" s="344"/>
      <c r="AJ38" s="333"/>
      <c r="AK38" s="333"/>
      <c r="AL38" s="328"/>
      <c r="AM38" s="328"/>
      <c r="AN38" s="333"/>
      <c r="AO38" s="333"/>
      <c r="AP38" s="334"/>
    </row>
    <row r="39" spans="1:42" s="1" customFormat="1" ht="11.15" customHeight="1" x14ac:dyDescent="0.2">
      <c r="C39" s="406" t="s">
        <v>79</v>
      </c>
      <c r="D39" s="434" t="s">
        <v>80</v>
      </c>
      <c r="E39" s="438" t="s">
        <v>81</v>
      </c>
      <c r="F39" s="713">
        <f>I17/1000</f>
        <v>0</v>
      </c>
      <c r="G39" s="401"/>
      <c r="H39" s="409"/>
      <c r="I39" s="409"/>
      <c r="J39" s="409"/>
      <c r="K39" s="409"/>
      <c r="L39" s="409"/>
      <c r="M39" s="409"/>
      <c r="N39" s="409"/>
      <c r="O39" s="295"/>
      <c r="P39" s="36"/>
      <c r="Q39" s="36"/>
      <c r="R39" s="36"/>
      <c r="S39" s="36"/>
      <c r="T39" s="296"/>
      <c r="U39" s="296"/>
      <c r="V39" s="297"/>
      <c r="W39" s="298"/>
      <c r="X39" s="13"/>
      <c r="Y39" s="13"/>
      <c r="Z39" s="13"/>
      <c r="AA39" s="20"/>
      <c r="AB39" s="36"/>
      <c r="AC39" s="36"/>
      <c r="AD39" s="43"/>
      <c r="AE39" s="43"/>
      <c r="AF39" s="43"/>
      <c r="AG39" s="36"/>
      <c r="AH39" s="36"/>
      <c r="AI39" s="43"/>
      <c r="AJ39" s="43"/>
      <c r="AK39" s="43"/>
      <c r="AL39" s="36"/>
      <c r="AM39" s="36"/>
      <c r="AN39" s="43"/>
      <c r="AO39" s="43"/>
      <c r="AP39" s="52"/>
    </row>
    <row r="40" spans="1:42" s="1" customFormat="1" ht="11.15" customHeight="1" x14ac:dyDescent="0.15">
      <c r="C40" s="410"/>
      <c r="D40" s="432"/>
      <c r="E40" s="433"/>
      <c r="F40" s="413"/>
      <c r="G40" s="401"/>
      <c r="H40" s="409"/>
      <c r="I40" s="409"/>
      <c r="J40" s="409"/>
      <c r="K40" s="409"/>
      <c r="L40" s="439"/>
      <c r="M40" s="440"/>
      <c r="N40" s="441"/>
      <c r="O40" s="295"/>
      <c r="P40" s="36"/>
      <c r="Q40" s="36"/>
      <c r="R40" s="36"/>
      <c r="S40" s="36"/>
      <c r="T40" s="402"/>
      <c r="U40" s="402"/>
      <c r="V40" s="357"/>
      <c r="W40" s="289"/>
      <c r="X40" s="15"/>
      <c r="Y40" s="15"/>
      <c r="Z40" s="15"/>
      <c r="AA40" s="42"/>
      <c r="AB40" s="37"/>
      <c r="AC40" s="37"/>
      <c r="AD40" s="44"/>
      <c r="AE40" s="44"/>
      <c r="AF40" s="44"/>
      <c r="AG40" s="37"/>
      <c r="AH40" s="37"/>
      <c r="AI40" s="53"/>
      <c r="AJ40" s="159"/>
      <c r="AK40" s="159"/>
      <c r="AL40" s="91"/>
      <c r="AM40" s="91"/>
      <c r="AN40" s="159"/>
      <c r="AO40" s="159"/>
      <c r="AP40" s="54"/>
    </row>
    <row r="41" spans="1:42" s="1" customFormat="1" ht="11.15" customHeight="1" x14ac:dyDescent="0.2">
      <c r="C41" s="406"/>
      <c r="D41" s="434"/>
      <c r="E41" s="435"/>
      <c r="F41" s="436"/>
      <c r="G41" s="401"/>
      <c r="H41" s="442" t="s">
        <v>82</v>
      </c>
      <c r="I41" s="443"/>
      <c r="J41" s="437"/>
      <c r="K41" s="442"/>
      <c r="L41" s="437"/>
      <c r="M41" s="442"/>
      <c r="N41" s="442"/>
      <c r="O41" s="397"/>
      <c r="P41" s="335"/>
      <c r="Q41" s="345"/>
      <c r="R41" s="296"/>
      <c r="S41" s="335"/>
      <c r="T41" s="296"/>
      <c r="U41" s="335"/>
      <c r="V41" s="403"/>
      <c r="W41" s="298"/>
      <c r="X41" s="13"/>
      <c r="Y41" s="13"/>
      <c r="Z41" s="13"/>
      <c r="AA41" s="20"/>
      <c r="AB41" s="36"/>
      <c r="AC41" s="36"/>
      <c r="AD41" s="43"/>
      <c r="AE41" s="43"/>
      <c r="AF41" s="43"/>
      <c r="AG41" s="36"/>
      <c r="AH41" s="36"/>
      <c r="AI41" s="43"/>
      <c r="AJ41" s="43"/>
      <c r="AK41" s="43"/>
      <c r="AL41" s="36"/>
      <c r="AM41" s="36"/>
      <c r="AN41" s="43"/>
      <c r="AO41" s="43"/>
      <c r="AP41" s="52"/>
    </row>
    <row r="42" spans="1:42" s="1" customFormat="1" ht="11.15" customHeight="1" x14ac:dyDescent="0.15">
      <c r="C42" s="410"/>
      <c r="D42" s="432"/>
      <c r="E42" s="433"/>
      <c r="F42" s="413"/>
      <c r="G42" s="401"/>
      <c r="H42" s="409"/>
      <c r="I42" s="409"/>
      <c r="J42" s="409"/>
      <c r="K42" s="409"/>
      <c r="L42" s="439"/>
      <c r="M42" s="440"/>
      <c r="N42" s="441"/>
      <c r="O42" s="295"/>
      <c r="P42" s="36"/>
      <c r="Q42" s="36"/>
      <c r="R42" s="36"/>
      <c r="S42" s="36"/>
      <c r="T42" s="402"/>
      <c r="U42" s="402"/>
      <c r="V42" s="357"/>
      <c r="W42" s="289"/>
      <c r="X42" s="15"/>
      <c r="Y42" s="15"/>
      <c r="Z42" s="15"/>
      <c r="AA42" s="42"/>
      <c r="AB42" s="37"/>
      <c r="AC42" s="37"/>
      <c r="AD42" s="44"/>
      <c r="AE42" s="44"/>
      <c r="AF42" s="44"/>
      <c r="AG42" s="37"/>
      <c r="AH42" s="37"/>
      <c r="AI42" s="53"/>
      <c r="AJ42" s="159"/>
      <c r="AK42" s="159"/>
      <c r="AL42" s="91"/>
      <c r="AM42" s="91"/>
      <c r="AN42" s="159"/>
      <c r="AO42" s="159"/>
      <c r="AP42" s="54"/>
    </row>
    <row r="43" spans="1:42" s="1" customFormat="1" ht="11.15" customHeight="1" x14ac:dyDescent="0.2">
      <c r="A43" s="715"/>
      <c r="C43" s="406" t="s">
        <v>83</v>
      </c>
      <c r="D43" s="434" t="s">
        <v>84</v>
      </c>
      <c r="E43" s="438" t="s">
        <v>85</v>
      </c>
      <c r="F43" s="444">
        <v>2</v>
      </c>
      <c r="G43" s="401"/>
      <c r="H43" s="442" t="s">
        <v>73</v>
      </c>
      <c r="I43" s="445"/>
      <c r="J43" s="409" t="s">
        <v>70</v>
      </c>
      <c r="K43" s="409"/>
      <c r="L43" s="409"/>
      <c r="M43" s="409"/>
      <c r="N43" s="409"/>
      <c r="O43" s="397"/>
      <c r="P43" s="335"/>
      <c r="Q43" s="345"/>
      <c r="R43" s="296"/>
      <c r="S43" s="36"/>
      <c r="T43" s="296"/>
      <c r="U43" s="36"/>
      <c r="V43" s="294"/>
      <c r="W43" s="298"/>
      <c r="X43" s="13"/>
      <c r="Y43" s="13"/>
      <c r="Z43" s="13"/>
      <c r="AA43" s="20"/>
      <c r="AB43" s="36"/>
      <c r="AC43" s="36"/>
      <c r="AD43" s="43"/>
      <c r="AE43" s="43"/>
      <c r="AF43" s="43"/>
      <c r="AG43" s="36"/>
      <c r="AH43" s="36"/>
      <c r="AI43" s="43"/>
      <c r="AJ43" s="43"/>
      <c r="AK43" s="43"/>
      <c r="AL43" s="36"/>
      <c r="AM43" s="36"/>
      <c r="AN43" s="43"/>
      <c r="AO43" s="43"/>
      <c r="AP43" s="52"/>
    </row>
    <row r="44" spans="1:42" s="1" customFormat="1" ht="11.15" customHeight="1" x14ac:dyDescent="0.2">
      <c r="C44" s="410"/>
      <c r="D44" s="432"/>
      <c r="E44" s="433"/>
      <c r="F44" s="413"/>
      <c r="G44" s="401"/>
      <c r="H44" s="442"/>
      <c r="I44" s="443"/>
      <c r="J44" s="437"/>
      <c r="K44" s="409"/>
      <c r="L44" s="437"/>
      <c r="M44" s="409"/>
      <c r="N44" s="409"/>
      <c r="O44" s="295"/>
      <c r="P44" s="36"/>
      <c r="Q44" s="36"/>
      <c r="R44" s="36"/>
      <c r="S44" s="36"/>
      <c r="T44" s="36"/>
      <c r="U44" s="36"/>
      <c r="V44" s="294"/>
      <c r="W44" s="289"/>
      <c r="X44" s="15"/>
      <c r="Y44" s="15"/>
      <c r="Z44" s="15"/>
      <c r="AA44" s="42"/>
      <c r="AB44" s="37"/>
      <c r="AC44" s="37"/>
      <c r="AD44" s="44"/>
      <c r="AE44" s="44"/>
      <c r="AF44" s="44"/>
      <c r="AG44" s="37"/>
      <c r="AH44" s="37"/>
      <c r="AI44" s="53"/>
      <c r="AJ44" s="159"/>
      <c r="AK44" s="159"/>
      <c r="AL44" s="91"/>
      <c r="AM44" s="91"/>
      <c r="AN44" s="159"/>
      <c r="AO44" s="159"/>
      <c r="AP44" s="54"/>
    </row>
    <row r="45" spans="1:42" s="1" customFormat="1" ht="11.15" customHeight="1" x14ac:dyDescent="0.2">
      <c r="C45" s="414"/>
      <c r="D45" s="434"/>
      <c r="E45" s="435"/>
      <c r="F45" s="436"/>
      <c r="G45" s="401"/>
      <c r="H45" s="409"/>
      <c r="I45" s="409"/>
      <c r="J45" s="409"/>
      <c r="K45" s="409"/>
      <c r="L45" s="409"/>
      <c r="M45" s="409"/>
      <c r="N45" s="409"/>
      <c r="O45" s="397"/>
      <c r="P45" s="335"/>
      <c r="Q45" s="716"/>
      <c r="R45" s="36"/>
      <c r="S45" s="36"/>
      <c r="T45" s="36"/>
      <c r="U45" s="36"/>
      <c r="V45" s="294"/>
      <c r="W45" s="298"/>
      <c r="X45" s="336"/>
      <c r="Y45" s="336"/>
      <c r="Z45" s="336"/>
      <c r="AA45" s="283"/>
      <c r="AB45" s="337"/>
      <c r="AC45" s="337"/>
      <c r="AD45" s="338"/>
      <c r="AE45" s="338"/>
      <c r="AF45" s="338"/>
      <c r="AG45" s="337"/>
      <c r="AH45" s="337"/>
      <c r="AI45" s="338"/>
      <c r="AJ45" s="338"/>
      <c r="AK45" s="338"/>
      <c r="AL45" s="337"/>
      <c r="AM45" s="337"/>
      <c r="AN45" s="338"/>
      <c r="AO45" s="338"/>
      <c r="AP45" s="339"/>
    </row>
    <row r="46" spans="1:42" s="1" customFormat="1" ht="11.15" customHeight="1" x14ac:dyDescent="0.15">
      <c r="C46" s="410"/>
      <c r="D46" s="432"/>
      <c r="E46" s="433"/>
      <c r="F46" s="413"/>
      <c r="G46" s="401"/>
      <c r="H46" s="409"/>
      <c r="I46" s="409"/>
      <c r="J46" s="409"/>
      <c r="K46" s="409"/>
      <c r="L46" s="439"/>
      <c r="M46" s="409"/>
      <c r="N46" s="409"/>
      <c r="O46" s="295"/>
      <c r="P46" s="36"/>
      <c r="Q46" s="36"/>
      <c r="R46" s="36"/>
      <c r="S46" s="36"/>
      <c r="T46" s="36"/>
      <c r="U46" s="36"/>
      <c r="V46" s="294"/>
      <c r="W46" s="324"/>
      <c r="X46" s="340"/>
      <c r="Y46" s="340"/>
      <c r="Z46" s="340"/>
      <c r="AA46" s="341"/>
      <c r="AB46" s="342"/>
      <c r="AC46" s="342"/>
      <c r="AD46" s="343"/>
      <c r="AE46" s="343"/>
      <c r="AF46" s="343"/>
      <c r="AG46" s="342"/>
      <c r="AH46" s="342"/>
      <c r="AI46" s="344"/>
      <c r="AJ46" s="333"/>
      <c r="AK46" s="333"/>
      <c r="AL46" s="328"/>
      <c r="AM46" s="328"/>
      <c r="AN46" s="333"/>
      <c r="AO46" s="333"/>
      <c r="AP46" s="334"/>
    </row>
    <row r="47" spans="1:42" s="1" customFormat="1" ht="11.15" customHeight="1" x14ac:dyDescent="0.2">
      <c r="C47" s="414"/>
      <c r="D47" s="434"/>
      <c r="E47" s="435"/>
      <c r="F47" s="436"/>
      <c r="G47" s="401"/>
      <c r="H47" s="442"/>
      <c r="I47" s="443"/>
      <c r="J47" s="437"/>
      <c r="K47" s="409"/>
      <c r="L47" s="409"/>
      <c r="M47" s="409"/>
      <c r="N47" s="443"/>
      <c r="O47" s="295"/>
      <c r="P47" s="36"/>
      <c r="Q47" s="36"/>
      <c r="R47" s="36"/>
      <c r="S47" s="36"/>
      <c r="T47" s="296"/>
      <c r="U47" s="296"/>
      <c r="V47" s="297"/>
      <c r="W47" s="298"/>
      <c r="X47" s="13"/>
      <c r="Y47" s="13"/>
      <c r="Z47" s="13"/>
      <c r="AA47" s="20"/>
      <c r="AB47" s="36"/>
      <c r="AC47" s="36"/>
      <c r="AD47" s="43"/>
      <c r="AE47" s="43"/>
      <c r="AF47" s="43"/>
      <c r="AG47" s="36"/>
      <c r="AH47" s="36"/>
      <c r="AI47" s="43"/>
      <c r="AJ47" s="43"/>
      <c r="AK47" s="43"/>
      <c r="AL47" s="36"/>
      <c r="AM47" s="36"/>
      <c r="AN47" s="43"/>
      <c r="AO47" s="43"/>
      <c r="AP47" s="52"/>
    </row>
    <row r="48" spans="1:42" s="1" customFormat="1" ht="11.15" customHeight="1" x14ac:dyDescent="0.15">
      <c r="C48" s="410"/>
      <c r="D48" s="432"/>
      <c r="E48" s="433"/>
      <c r="F48" s="413"/>
      <c r="G48" s="401"/>
      <c r="H48" s="409"/>
      <c r="I48" s="409"/>
      <c r="J48" s="409"/>
      <c r="K48" s="409"/>
      <c r="L48" s="439"/>
      <c r="M48" s="409"/>
      <c r="N48" s="409"/>
      <c r="O48" s="295"/>
      <c r="P48" s="36"/>
      <c r="Q48" s="36"/>
      <c r="R48" s="36"/>
      <c r="S48" s="36"/>
      <c r="T48" s="36"/>
      <c r="U48" s="36"/>
      <c r="V48" s="294"/>
      <c r="W48" s="289"/>
      <c r="X48" s="15"/>
      <c r="Y48" s="15"/>
      <c r="Z48" s="15"/>
      <c r="AA48" s="42"/>
      <c r="AB48" s="37"/>
      <c r="AC48" s="37"/>
      <c r="AD48" s="44"/>
      <c r="AE48" s="44"/>
      <c r="AF48" s="44"/>
      <c r="AG48" s="37"/>
      <c r="AH48" s="37"/>
      <c r="AI48" s="53"/>
      <c r="AJ48" s="159"/>
      <c r="AK48" s="159"/>
      <c r="AL48" s="91"/>
      <c r="AM48" s="91"/>
      <c r="AN48" s="159"/>
      <c r="AO48" s="159"/>
      <c r="AP48" s="54"/>
    </row>
    <row r="49" spans="1:42" s="1" customFormat="1" ht="11.15" customHeight="1" x14ac:dyDescent="0.2">
      <c r="C49" s="414"/>
      <c r="D49" s="434"/>
      <c r="E49" s="435"/>
      <c r="F49" s="436"/>
      <c r="G49" s="401"/>
      <c r="H49" s="442"/>
      <c r="I49" s="443"/>
      <c r="J49" s="437"/>
      <c r="K49" s="409"/>
      <c r="L49" s="409"/>
      <c r="M49" s="409"/>
      <c r="N49" s="443"/>
      <c r="O49" s="295"/>
      <c r="P49" s="36"/>
      <c r="Q49" s="36"/>
      <c r="R49" s="36"/>
      <c r="S49" s="36"/>
      <c r="T49" s="296"/>
      <c r="U49" s="296"/>
      <c r="V49" s="297"/>
      <c r="W49" s="298"/>
      <c r="X49" s="13"/>
      <c r="Y49" s="13"/>
      <c r="Z49" s="13"/>
      <c r="AA49" s="20"/>
      <c r="AB49" s="36"/>
      <c r="AC49" s="36"/>
      <c r="AD49" s="43"/>
      <c r="AE49" s="43"/>
      <c r="AF49" s="43"/>
      <c r="AG49" s="36"/>
      <c r="AH49" s="36"/>
      <c r="AI49" s="43"/>
      <c r="AJ49" s="43"/>
      <c r="AK49" s="43"/>
      <c r="AL49" s="36"/>
      <c r="AM49" s="36"/>
      <c r="AN49" s="43"/>
      <c r="AO49" s="43"/>
      <c r="AP49" s="52"/>
    </row>
    <row r="50" spans="1:42" s="1" customFormat="1" ht="11.15" customHeight="1" x14ac:dyDescent="0.2">
      <c r="C50" s="410"/>
      <c r="D50" s="432"/>
      <c r="E50" s="433"/>
      <c r="F50" s="413"/>
      <c r="G50" s="401"/>
      <c r="H50" s="409"/>
      <c r="I50" s="409"/>
      <c r="J50" s="409"/>
      <c r="K50" s="409"/>
      <c r="L50" s="409"/>
      <c r="M50" s="409"/>
      <c r="N50" s="409"/>
      <c r="O50" s="295"/>
      <c r="P50" s="36"/>
      <c r="Q50" s="36"/>
      <c r="R50" s="36"/>
      <c r="S50" s="36"/>
      <c r="T50" s="36"/>
      <c r="U50" s="36"/>
      <c r="V50" s="294"/>
      <c r="W50" s="289"/>
      <c r="X50" s="15"/>
      <c r="Y50" s="15"/>
      <c r="Z50" s="15"/>
      <c r="AA50" s="42"/>
      <c r="AB50" s="37"/>
      <c r="AC50" s="37"/>
      <c r="AD50" s="44"/>
      <c r="AE50" s="44"/>
      <c r="AF50" s="44"/>
      <c r="AG50" s="37"/>
      <c r="AH50" s="37"/>
      <c r="AI50" s="53"/>
      <c r="AJ50" s="159"/>
      <c r="AK50" s="159"/>
      <c r="AL50" s="91"/>
      <c r="AM50" s="91"/>
      <c r="AN50" s="159"/>
      <c r="AO50" s="159"/>
      <c r="AP50" s="54"/>
    </row>
    <row r="51" spans="1:42" s="1" customFormat="1" ht="11.15" customHeight="1" x14ac:dyDescent="0.2">
      <c r="C51" s="414"/>
      <c r="D51" s="434"/>
      <c r="E51" s="435"/>
      <c r="F51" s="436"/>
      <c r="G51" s="404"/>
      <c r="H51" s="446"/>
      <c r="I51" s="446"/>
      <c r="J51" s="446"/>
      <c r="K51" s="446"/>
      <c r="L51" s="446"/>
      <c r="M51" s="446"/>
      <c r="N51" s="446"/>
      <c r="O51" s="346"/>
      <c r="P51" s="37"/>
      <c r="Q51" s="37"/>
      <c r="R51" s="37"/>
      <c r="S51" s="37"/>
      <c r="T51" s="347"/>
      <c r="U51" s="347"/>
      <c r="V51" s="348"/>
      <c r="W51" s="298"/>
      <c r="X51" s="13"/>
      <c r="Y51" s="13"/>
      <c r="Z51" s="13"/>
      <c r="AA51" s="20"/>
      <c r="AB51" s="36"/>
      <c r="AC51" s="36"/>
      <c r="AD51" s="43"/>
      <c r="AE51" s="43"/>
      <c r="AF51" s="43"/>
      <c r="AG51" s="36"/>
      <c r="AH51" s="36"/>
      <c r="AI51" s="43"/>
      <c r="AJ51" s="43"/>
      <c r="AK51" s="43"/>
      <c r="AL51" s="36"/>
      <c r="AM51" s="36"/>
      <c r="AN51" s="43"/>
      <c r="AO51" s="43"/>
      <c r="AP51" s="52"/>
    </row>
    <row r="52" spans="1:42" s="1" customFormat="1" ht="11.15" customHeight="1" x14ac:dyDescent="0.2">
      <c r="C52" s="447"/>
      <c r="D52" s="853" t="s">
        <v>86</v>
      </c>
      <c r="E52" s="448"/>
      <c r="F52" s="448"/>
      <c r="G52" s="449"/>
      <c r="H52" s="450"/>
      <c r="I52" s="450"/>
      <c r="J52" s="450"/>
      <c r="K52" s="450"/>
      <c r="L52" s="450"/>
      <c r="M52" s="851"/>
      <c r="N52" s="868"/>
      <c r="O52" s="288"/>
      <c r="P52" s="256"/>
      <c r="Q52" s="256"/>
      <c r="R52" s="256"/>
      <c r="S52" s="256"/>
      <c r="T52" s="256"/>
      <c r="U52" s="884"/>
      <c r="V52" s="885"/>
      <c r="W52" s="289"/>
      <c r="X52" s="15"/>
      <c r="Y52" s="15"/>
      <c r="Z52" s="15"/>
      <c r="AA52" s="42"/>
      <c r="AB52" s="37"/>
      <c r="AC52" s="37"/>
      <c r="AD52" s="44"/>
      <c r="AE52" s="44"/>
      <c r="AF52" s="44"/>
      <c r="AG52" s="37"/>
      <c r="AH52" s="37"/>
      <c r="AI52" s="53"/>
      <c r="AJ52" s="159"/>
      <c r="AK52" s="159"/>
      <c r="AL52" s="91"/>
      <c r="AM52" s="91"/>
      <c r="AN52" s="159"/>
      <c r="AO52" s="159"/>
      <c r="AP52" s="54"/>
    </row>
    <row r="53" spans="1:42" s="1" customFormat="1" ht="11.15" customHeight="1" x14ac:dyDescent="0.2">
      <c r="C53" s="451"/>
      <c r="D53" s="854"/>
      <c r="E53" s="453"/>
      <c r="F53" s="454"/>
      <c r="G53" s="452"/>
      <c r="H53" s="455"/>
      <c r="I53" s="455"/>
      <c r="J53" s="455"/>
      <c r="K53" s="455"/>
      <c r="L53" s="455"/>
      <c r="M53" s="852"/>
      <c r="N53" s="869"/>
      <c r="O53" s="349"/>
      <c r="P53" s="171"/>
      <c r="Q53" s="171"/>
      <c r="R53" s="171"/>
      <c r="S53" s="38"/>
      <c r="T53" s="38"/>
      <c r="U53" s="886"/>
      <c r="V53" s="887"/>
      <c r="W53" s="298"/>
      <c r="X53" s="336"/>
      <c r="Y53" s="336"/>
      <c r="Z53" s="336"/>
      <c r="AA53" s="336"/>
      <c r="AB53" s="337"/>
      <c r="AC53" s="337"/>
      <c r="AD53" s="338"/>
      <c r="AE53" s="338"/>
      <c r="AF53" s="338"/>
      <c r="AG53" s="337"/>
      <c r="AH53" s="337"/>
      <c r="AI53" s="338"/>
      <c r="AJ53" s="338"/>
      <c r="AK53" s="338"/>
      <c r="AL53" s="337"/>
      <c r="AM53" s="337"/>
      <c r="AN53" s="338"/>
      <c r="AO53" s="338"/>
      <c r="AP53" s="339"/>
    </row>
    <row r="54" spans="1:42" s="1" customFormat="1" ht="11.15" customHeight="1" x14ac:dyDescent="0.2">
      <c r="W54" s="324"/>
      <c r="X54" s="350"/>
      <c r="Y54" s="351"/>
      <c r="Z54" s="350"/>
      <c r="AA54" s="352"/>
      <c r="AB54" s="353"/>
      <c r="AC54" s="353"/>
      <c r="AD54" s="354"/>
      <c r="AE54" s="354"/>
      <c r="AF54" s="355"/>
      <c r="AG54" s="353"/>
      <c r="AH54" s="342"/>
      <c r="AI54" s="343"/>
      <c r="AJ54" s="343"/>
      <c r="AK54" s="343"/>
      <c r="AL54" s="342"/>
      <c r="AM54" s="342"/>
      <c r="AN54" s="343"/>
      <c r="AO54" s="343"/>
      <c r="AP54" s="356"/>
    </row>
    <row r="55" spans="1:42" s="1" customFormat="1" ht="11.15" customHeight="1" x14ac:dyDescent="0.2">
      <c r="A55" s="63" t="s">
        <v>23</v>
      </c>
      <c r="B55" s="190">
        <f>1+B3</f>
        <v>2</v>
      </c>
    </row>
    <row r="56" spans="1:42" s="1" customFormat="1" ht="11.15" customHeight="1" x14ac:dyDescent="0.2">
      <c r="A56" s="63"/>
      <c r="B56" s="19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42" s="1" customFormat="1" ht="11.15" customHeight="1" x14ac:dyDescent="0.2">
      <c r="A57" s="63"/>
      <c r="B57" s="190"/>
      <c r="C57" s="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6"/>
    </row>
    <row r="58" spans="1:42" s="1" customFormat="1" ht="11.15" customHeight="1" x14ac:dyDescent="0.2">
      <c r="C58" s="7"/>
      <c r="D58" s="39"/>
      <c r="V58" s="8"/>
      <c r="X58" s="39"/>
    </row>
    <row r="59" spans="1:42" s="1" customFormat="1" ht="18" customHeight="1" x14ac:dyDescent="0.2">
      <c r="C59" s="7"/>
      <c r="H59" s="275" t="s">
        <v>87</v>
      </c>
      <c r="I59" s="275"/>
      <c r="J59" s="275"/>
      <c r="K59" s="275"/>
      <c r="L59" s="275"/>
      <c r="M59" s="275"/>
      <c r="N59" s="275"/>
      <c r="O59" s="275"/>
      <c r="P59" s="275"/>
      <c r="V59" s="274"/>
      <c r="AB59" s="843"/>
      <c r="AC59" s="843"/>
      <c r="AD59" s="843"/>
      <c r="AE59" s="843"/>
      <c r="AF59" s="843"/>
      <c r="AJ59" s="84"/>
      <c r="AK59" s="84"/>
      <c r="AL59" s="84"/>
      <c r="AM59" s="84"/>
      <c r="AN59" s="84"/>
      <c r="AO59" s="84"/>
    </row>
    <row r="60" spans="1:42" s="1" customFormat="1" ht="11.15" customHeight="1" x14ac:dyDescent="0.2">
      <c r="C60" s="390" t="s">
        <v>26</v>
      </c>
      <c r="D60" s="1" t="str">
        <f>D8</f>
        <v>令和７年度（繰越）ヤンバルクイナ飼育・繁殖施設屋根改修工事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 t="s">
        <v>27</v>
      </c>
      <c r="U60" s="9"/>
      <c r="V60" s="19"/>
    </row>
    <row r="61" spans="1:42" s="1" customFormat="1" ht="11.15" customHeight="1" x14ac:dyDescent="0.2">
      <c r="C61" s="4"/>
      <c r="D61" s="47"/>
      <c r="E61" s="47"/>
      <c r="F61" s="47"/>
      <c r="G61" s="864" t="s">
        <v>29</v>
      </c>
      <c r="H61" s="856"/>
      <c r="I61" s="856"/>
      <c r="J61" s="856"/>
      <c r="K61" s="856"/>
      <c r="L61" s="856"/>
      <c r="M61" s="856"/>
      <c r="N61" s="856"/>
      <c r="O61" s="855" t="s">
        <v>30</v>
      </c>
      <c r="P61" s="856"/>
      <c r="Q61" s="856"/>
      <c r="R61" s="856"/>
      <c r="S61" s="856"/>
      <c r="T61" s="856"/>
      <c r="U61" s="856"/>
      <c r="V61" s="857"/>
      <c r="AB61" s="841"/>
      <c r="AC61" s="841"/>
      <c r="AD61" s="841"/>
      <c r="AE61" s="841"/>
      <c r="AF61" s="841"/>
      <c r="AG61" s="841"/>
      <c r="AH61" s="3"/>
      <c r="AI61" s="3"/>
      <c r="AJ61" s="3"/>
      <c r="AK61" s="3"/>
      <c r="AL61" s="3"/>
      <c r="AM61" s="3"/>
      <c r="AN61" s="3"/>
      <c r="AO61" s="3"/>
    </row>
    <row r="62" spans="1:42" s="1" customFormat="1" ht="11.15" customHeight="1" x14ac:dyDescent="0.2">
      <c r="C62" s="32" t="s">
        <v>31</v>
      </c>
      <c r="D62" s="20" t="s">
        <v>32</v>
      </c>
      <c r="E62" s="20" t="s">
        <v>33</v>
      </c>
      <c r="F62" s="20" t="s">
        <v>34</v>
      </c>
      <c r="G62" s="865"/>
      <c r="H62" s="859"/>
      <c r="I62" s="859"/>
      <c r="J62" s="859"/>
      <c r="K62" s="859"/>
      <c r="L62" s="859"/>
      <c r="M62" s="859"/>
      <c r="N62" s="859"/>
      <c r="O62" s="858"/>
      <c r="P62" s="859"/>
      <c r="Q62" s="859"/>
      <c r="R62" s="859"/>
      <c r="S62" s="859"/>
      <c r="T62" s="859"/>
      <c r="U62" s="859"/>
      <c r="V62" s="860"/>
      <c r="W62" s="3"/>
      <c r="X62" s="3"/>
      <c r="Y62" s="3"/>
      <c r="Z62" s="3"/>
      <c r="AA62" s="3"/>
      <c r="AB62" s="841"/>
      <c r="AC62" s="841"/>
      <c r="AD62" s="841"/>
      <c r="AE62" s="841"/>
      <c r="AF62" s="841"/>
      <c r="AG62" s="841"/>
      <c r="AH62" s="3"/>
      <c r="AJ62" s="85"/>
      <c r="AK62" s="85"/>
      <c r="AL62" s="85"/>
      <c r="AM62" s="85"/>
      <c r="AN62" s="85"/>
      <c r="AO62" s="85"/>
    </row>
    <row r="63" spans="1:42" s="1" customFormat="1" ht="11.15" customHeight="1" x14ac:dyDescent="0.2">
      <c r="C63" s="34"/>
      <c r="D63" s="42"/>
      <c r="E63" s="42"/>
      <c r="F63" s="42"/>
      <c r="G63" s="866"/>
      <c r="H63" s="862"/>
      <c r="I63" s="862"/>
      <c r="J63" s="862"/>
      <c r="K63" s="862"/>
      <c r="L63" s="862"/>
      <c r="M63" s="862"/>
      <c r="N63" s="862"/>
      <c r="O63" s="861"/>
      <c r="P63" s="862"/>
      <c r="Q63" s="862"/>
      <c r="R63" s="862"/>
      <c r="S63" s="862"/>
      <c r="T63" s="862"/>
      <c r="U63" s="862"/>
      <c r="V63" s="863"/>
      <c r="AB63" s="3"/>
      <c r="AC63" s="3"/>
      <c r="AD63" s="3"/>
      <c r="AE63" s="3"/>
      <c r="AF63" s="3"/>
      <c r="AG63" s="3"/>
      <c r="AI63" s="3"/>
      <c r="AJ63" s="86"/>
      <c r="AK63" s="86"/>
      <c r="AL63" s="86"/>
      <c r="AM63" s="86"/>
      <c r="AN63" s="86"/>
      <c r="AO63" s="86"/>
    </row>
    <row r="64" spans="1:42" s="1" customFormat="1" ht="11.15" customHeight="1" x14ac:dyDescent="0.2">
      <c r="C64" s="7"/>
      <c r="D64" s="13"/>
      <c r="E64" s="40"/>
      <c r="F64" s="21"/>
      <c r="G64" s="210"/>
      <c r="H64" s="256"/>
      <c r="I64" s="256"/>
      <c r="J64" s="256"/>
      <c r="K64" s="256"/>
      <c r="L64" s="256"/>
      <c r="M64" s="256"/>
      <c r="N64" s="256"/>
      <c r="O64" s="288"/>
      <c r="P64" s="256"/>
      <c r="Q64" s="256"/>
      <c r="R64" s="256"/>
      <c r="S64" s="256"/>
      <c r="T64" s="256"/>
      <c r="U64" s="256"/>
      <c r="V64" s="287"/>
      <c r="Y64" s="31"/>
      <c r="AA64" s="3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</row>
    <row r="65" spans="3:41" s="1" customFormat="1" ht="11.15" customHeight="1" x14ac:dyDescent="0.2">
      <c r="C65" s="406" t="s">
        <v>59</v>
      </c>
      <c r="D65" s="407" t="s">
        <v>88</v>
      </c>
      <c r="E65" s="401" t="s">
        <v>60</v>
      </c>
      <c r="F65" s="408">
        <v>1</v>
      </c>
      <c r="G65" s="401"/>
      <c r="H65" s="409"/>
      <c r="I65" s="409"/>
      <c r="J65" s="409"/>
      <c r="K65" s="409"/>
      <c r="L65" s="409"/>
      <c r="M65" s="409"/>
      <c r="N65" s="409"/>
      <c r="O65" s="295"/>
      <c r="P65" s="36"/>
      <c r="Q65" s="36"/>
      <c r="R65" s="36"/>
      <c r="S65" s="36"/>
      <c r="T65" s="296"/>
      <c r="U65" s="296"/>
      <c r="V65" s="297"/>
      <c r="Y65" s="31"/>
      <c r="AA65" s="3"/>
      <c r="AB65" s="36"/>
      <c r="AC65" s="36"/>
      <c r="AD65" s="36"/>
      <c r="AE65" s="36"/>
      <c r="AF65" s="36"/>
      <c r="AG65" s="36"/>
      <c r="AH65" s="36"/>
      <c r="AI65" s="296"/>
      <c r="AJ65" s="74"/>
      <c r="AK65" s="74"/>
      <c r="AL65" s="74"/>
      <c r="AM65" s="74"/>
      <c r="AN65" s="74"/>
      <c r="AO65" s="74"/>
    </row>
    <row r="66" spans="3:41" s="1" customFormat="1" ht="11.15" customHeight="1" x14ac:dyDescent="0.2">
      <c r="C66" s="410"/>
      <c r="D66" s="411"/>
      <c r="E66" s="412"/>
      <c r="F66" s="413"/>
      <c r="G66" s="401"/>
      <c r="H66" s="409"/>
      <c r="I66" s="409"/>
      <c r="J66" s="409"/>
      <c r="K66" s="409"/>
      <c r="L66" s="409"/>
      <c r="M66" s="409"/>
      <c r="N66" s="409"/>
      <c r="O66" s="295"/>
      <c r="P66" s="36"/>
      <c r="Q66" s="36"/>
      <c r="R66" s="36"/>
      <c r="S66" s="36"/>
      <c r="T66" s="36"/>
      <c r="U66" s="36"/>
      <c r="V66" s="294"/>
      <c r="Y66" s="31"/>
      <c r="AA66" s="3"/>
      <c r="AB66" s="74"/>
      <c r="AC66" s="74"/>
      <c r="AD66" s="74"/>
      <c r="AE66" s="74"/>
      <c r="AF66" s="74"/>
      <c r="AG66" s="74"/>
      <c r="AH66" s="74"/>
      <c r="AI66" s="75"/>
      <c r="AJ66" s="74"/>
      <c r="AK66" s="74"/>
      <c r="AL66" s="74"/>
      <c r="AM66" s="74"/>
      <c r="AN66" s="74"/>
      <c r="AO66" s="74"/>
    </row>
    <row r="67" spans="3:41" s="1" customFormat="1" ht="11.15" customHeight="1" x14ac:dyDescent="0.2">
      <c r="C67" s="414"/>
      <c r="D67" s="415"/>
      <c r="E67" s="416"/>
      <c r="F67" s="417"/>
      <c r="G67" s="418" t="s">
        <v>64</v>
      </c>
      <c r="H67" s="419"/>
      <c r="I67" s="419"/>
      <c r="J67" s="419"/>
      <c r="K67" s="419"/>
      <c r="L67" s="419"/>
      <c r="M67" s="419"/>
      <c r="N67" s="419"/>
      <c r="O67" s="306"/>
      <c r="P67" s="74"/>
      <c r="Q67" s="74"/>
      <c r="R67" s="74"/>
      <c r="S67" s="74"/>
      <c r="T67" s="76"/>
      <c r="U67" s="76"/>
      <c r="V67" s="297"/>
      <c r="Y67" s="31"/>
      <c r="AA67" s="3"/>
      <c r="AB67" s="74"/>
      <c r="AC67" s="74"/>
      <c r="AD67" s="74"/>
      <c r="AE67" s="74"/>
      <c r="AF67" s="74"/>
      <c r="AG67" s="74"/>
      <c r="AH67" s="74"/>
      <c r="AI67" s="76"/>
      <c r="AJ67" s="74"/>
      <c r="AK67" s="74"/>
      <c r="AL67" s="74"/>
      <c r="AM67" s="74"/>
      <c r="AN67" s="74"/>
      <c r="AO67" s="74"/>
    </row>
    <row r="68" spans="3:41" s="1" customFormat="1" ht="11.15" customHeight="1" x14ac:dyDescent="0.2">
      <c r="C68" s="410"/>
      <c r="D68" s="420"/>
      <c r="E68" s="421"/>
      <c r="F68" s="422"/>
      <c r="G68" s="401"/>
      <c r="H68" s="419"/>
      <c r="I68" s="419"/>
      <c r="J68" s="419"/>
      <c r="K68" s="419"/>
      <c r="L68" s="419"/>
      <c r="M68" s="419"/>
      <c r="N68" s="419"/>
      <c r="O68" s="306"/>
      <c r="P68" s="74"/>
      <c r="Q68" s="74"/>
      <c r="R68" s="74"/>
      <c r="S68" s="74"/>
      <c r="T68" s="75"/>
      <c r="U68" s="75"/>
      <c r="V68" s="297"/>
      <c r="Y68" s="31"/>
      <c r="AA68" s="3"/>
      <c r="AB68" s="74"/>
      <c r="AC68" s="74"/>
      <c r="AD68" s="74"/>
      <c r="AE68" s="74"/>
      <c r="AF68" s="74"/>
      <c r="AG68" s="74"/>
      <c r="AH68" s="74"/>
      <c r="AI68" s="75"/>
      <c r="AJ68" s="74"/>
      <c r="AK68" s="74"/>
      <c r="AL68" s="74"/>
      <c r="AM68" s="74"/>
      <c r="AN68" s="74"/>
      <c r="AO68" s="74"/>
    </row>
    <row r="69" spans="3:41" s="1" customFormat="1" ht="11.15" customHeight="1" x14ac:dyDescent="0.2">
      <c r="C69" s="414"/>
      <c r="D69" s="420"/>
      <c r="E69" s="421"/>
      <c r="F69" s="422"/>
      <c r="G69" s="401"/>
      <c r="H69" s="423" t="s">
        <v>89</v>
      </c>
      <c r="I69" s="419"/>
      <c r="J69" s="419"/>
      <c r="K69" s="419"/>
      <c r="L69" s="419"/>
      <c r="M69" s="419"/>
      <c r="N69" s="419"/>
      <c r="O69" s="306"/>
      <c r="P69" s="74"/>
      <c r="Q69" s="74"/>
      <c r="R69" s="74"/>
      <c r="S69" s="74"/>
      <c r="T69" s="76"/>
      <c r="U69" s="76"/>
      <c r="V69" s="297"/>
      <c r="Y69" s="31"/>
      <c r="AA69" s="3"/>
      <c r="AB69" s="74"/>
      <c r="AC69" s="74"/>
      <c r="AD69" s="74"/>
      <c r="AE69" s="74"/>
      <c r="AF69" s="74"/>
      <c r="AG69" s="74"/>
      <c r="AH69" s="74"/>
      <c r="AI69" s="76"/>
      <c r="AJ69" s="74"/>
      <c r="AK69" s="74"/>
      <c r="AL69" s="74"/>
      <c r="AM69" s="74"/>
      <c r="AN69" s="74"/>
      <c r="AO69" s="74"/>
    </row>
    <row r="70" spans="3:41" s="1" customFormat="1" ht="11.15" customHeight="1" x14ac:dyDescent="0.2">
      <c r="C70" s="410"/>
      <c r="D70" s="424"/>
      <c r="E70" s="412"/>
      <c r="F70" s="425"/>
      <c r="G70" s="401"/>
      <c r="H70" s="409"/>
      <c r="I70" s="409"/>
      <c r="J70" s="409"/>
      <c r="K70" s="409"/>
      <c r="L70" s="409"/>
      <c r="M70" s="409"/>
      <c r="N70" s="409"/>
      <c r="O70" s="295"/>
      <c r="P70" s="36"/>
      <c r="Q70" s="36"/>
      <c r="R70" s="36"/>
      <c r="S70" s="36"/>
      <c r="V70" s="294"/>
      <c r="X70" s="114"/>
      <c r="Y70" s="31"/>
      <c r="AA70" s="3"/>
      <c r="AB70" s="36"/>
      <c r="AC70" s="36"/>
      <c r="AD70" s="36"/>
      <c r="AE70" s="36"/>
      <c r="AF70" s="36"/>
      <c r="AG70" s="36"/>
      <c r="AH70" s="36"/>
      <c r="AJ70" s="36"/>
      <c r="AK70" s="36"/>
      <c r="AL70" s="36"/>
      <c r="AM70" s="36"/>
      <c r="AN70" s="36"/>
      <c r="AO70" s="36"/>
    </row>
    <row r="71" spans="3:41" s="1" customFormat="1" ht="11.15" customHeight="1" x14ac:dyDescent="0.2">
      <c r="C71" s="414"/>
      <c r="D71" s="415"/>
      <c r="E71" s="416"/>
      <c r="F71" s="417"/>
      <c r="G71" s="401"/>
      <c r="H71" s="423" t="s">
        <v>67</v>
      </c>
      <c r="I71" s="419"/>
      <c r="J71" s="419"/>
      <c r="K71" s="419"/>
      <c r="L71" s="419"/>
      <c r="M71" s="419"/>
      <c r="N71" s="419"/>
      <c r="O71" s="306"/>
      <c r="P71" s="74"/>
      <c r="Q71" s="74"/>
      <c r="R71" s="74"/>
      <c r="S71" s="74"/>
      <c r="T71" s="76"/>
      <c r="U71" s="76"/>
      <c r="V71" s="297"/>
      <c r="Y71" s="31"/>
      <c r="AA71" s="3"/>
      <c r="AB71" s="74"/>
      <c r="AC71" s="74"/>
      <c r="AD71" s="74"/>
      <c r="AE71" s="74"/>
      <c r="AF71" s="74"/>
      <c r="AG71" s="74"/>
      <c r="AH71" s="74"/>
      <c r="AI71" s="76"/>
      <c r="AJ71" s="74"/>
      <c r="AK71" s="74"/>
      <c r="AL71" s="74"/>
      <c r="AM71" s="74"/>
      <c r="AN71" s="74"/>
      <c r="AO71" s="74"/>
    </row>
    <row r="72" spans="3:41" s="1" customFormat="1" ht="11.15" customHeight="1" x14ac:dyDescent="0.2">
      <c r="C72" s="410"/>
      <c r="D72" s="420"/>
      <c r="E72" s="421"/>
      <c r="F72" s="422"/>
      <c r="G72" s="401"/>
      <c r="H72" s="419"/>
      <c r="I72" s="419"/>
      <c r="J72" s="419"/>
      <c r="K72" s="419"/>
      <c r="L72" s="419"/>
      <c r="M72" s="419"/>
      <c r="N72" s="419"/>
      <c r="O72" s="306"/>
      <c r="P72" s="74"/>
      <c r="Q72" s="74"/>
      <c r="R72" s="74"/>
      <c r="S72" s="74"/>
      <c r="T72" s="75"/>
      <c r="U72" s="75"/>
      <c r="V72" s="297"/>
      <c r="Y72" s="31"/>
      <c r="AA72" s="3"/>
      <c r="AB72" s="74"/>
      <c r="AC72" s="74"/>
      <c r="AD72" s="74"/>
      <c r="AE72" s="74"/>
      <c r="AF72" s="74"/>
      <c r="AG72" s="74"/>
      <c r="AH72" s="74"/>
      <c r="AI72" s="75"/>
      <c r="AJ72" s="74"/>
      <c r="AK72" s="74"/>
      <c r="AL72" s="74"/>
      <c r="AM72" s="74"/>
      <c r="AN72" s="74"/>
      <c r="AO72" s="74"/>
    </row>
    <row r="73" spans="3:41" s="1" customFormat="1" ht="11.15" customHeight="1" x14ac:dyDescent="0.2">
      <c r="C73" s="414"/>
      <c r="D73" s="420"/>
      <c r="E73" s="421"/>
      <c r="F73" s="422"/>
      <c r="G73" s="401"/>
      <c r="H73" s="423" t="s">
        <v>68</v>
      </c>
      <c r="I73" s="419"/>
      <c r="J73" s="419"/>
      <c r="K73" s="419"/>
      <c r="L73" s="419"/>
      <c r="M73" s="419"/>
      <c r="N73" s="419"/>
      <c r="O73" s="306"/>
      <c r="P73" s="74"/>
      <c r="Q73" s="74"/>
      <c r="R73" s="74"/>
      <c r="S73" s="74"/>
      <c r="T73" s="76"/>
      <c r="U73" s="76"/>
      <c r="V73" s="297"/>
      <c r="Y73" s="31"/>
      <c r="AA73" s="3"/>
      <c r="AB73" s="74"/>
      <c r="AC73" s="74"/>
      <c r="AD73" s="74"/>
      <c r="AE73" s="74"/>
      <c r="AF73" s="74"/>
      <c r="AG73" s="74"/>
      <c r="AH73" s="74"/>
      <c r="AI73" s="76"/>
      <c r="AJ73" s="74"/>
      <c r="AK73" s="74"/>
      <c r="AL73" s="74"/>
      <c r="AM73" s="74"/>
      <c r="AN73" s="74"/>
      <c r="AO73" s="74"/>
    </row>
    <row r="74" spans="3:41" s="1" customFormat="1" ht="11.15" customHeight="1" x14ac:dyDescent="0.2">
      <c r="C74" s="410"/>
      <c r="D74" s="411"/>
      <c r="E74" s="412"/>
      <c r="F74" s="425"/>
      <c r="G74" s="401"/>
      <c r="H74" s="419"/>
      <c r="I74" s="419"/>
      <c r="J74" s="419"/>
      <c r="K74" s="419"/>
      <c r="L74" s="419"/>
      <c r="M74" s="419"/>
      <c r="N74" s="419"/>
      <c r="O74" s="306"/>
      <c r="P74" s="74"/>
      <c r="Q74" s="74"/>
      <c r="R74" s="74"/>
      <c r="S74" s="74"/>
      <c r="T74" s="75"/>
      <c r="U74" s="75"/>
      <c r="V74" s="297"/>
      <c r="Y74" s="31"/>
      <c r="AA74" s="3"/>
      <c r="AB74" s="74"/>
      <c r="AC74" s="74"/>
      <c r="AD74" s="74"/>
      <c r="AE74" s="74"/>
      <c r="AF74" s="74"/>
      <c r="AG74" s="74"/>
      <c r="AH74" s="74"/>
      <c r="AI74" s="75"/>
      <c r="AJ74" s="74"/>
      <c r="AK74" s="74"/>
      <c r="AL74" s="74"/>
      <c r="AM74" s="74"/>
      <c r="AN74" s="74"/>
      <c r="AO74" s="74"/>
    </row>
    <row r="75" spans="3:41" s="1" customFormat="1" ht="11.15" customHeight="1" x14ac:dyDescent="0.2">
      <c r="C75" s="414"/>
      <c r="D75" s="415"/>
      <c r="E75" s="416"/>
      <c r="F75" s="417"/>
      <c r="G75" s="401"/>
      <c r="H75" s="419"/>
      <c r="I75" s="419"/>
      <c r="J75" s="419"/>
      <c r="K75" s="419"/>
      <c r="L75" s="419"/>
      <c r="M75" s="419"/>
      <c r="N75" s="419"/>
      <c r="O75" s="306"/>
      <c r="P75" s="74"/>
      <c r="Q75" s="74"/>
      <c r="R75" s="74"/>
      <c r="S75" s="74"/>
      <c r="T75" s="76"/>
      <c r="U75" s="76"/>
      <c r="V75" s="297"/>
      <c r="Y75" s="31"/>
      <c r="AA75" s="3"/>
      <c r="AB75" s="74"/>
      <c r="AC75" s="74"/>
      <c r="AD75" s="74"/>
      <c r="AE75" s="74"/>
      <c r="AF75" s="74"/>
      <c r="AG75" s="74"/>
      <c r="AH75" s="74"/>
      <c r="AI75" s="76"/>
      <c r="AJ75" s="74"/>
      <c r="AK75" s="74"/>
      <c r="AL75" s="74"/>
      <c r="AM75" s="74"/>
      <c r="AN75" s="74"/>
      <c r="AO75" s="74"/>
    </row>
    <row r="76" spans="3:41" s="1" customFormat="1" ht="11.15" customHeight="1" x14ac:dyDescent="0.2">
      <c r="C76" s="410"/>
      <c r="D76" s="411"/>
      <c r="E76" s="412"/>
      <c r="F76" s="425"/>
      <c r="G76" s="401"/>
      <c r="H76" s="419"/>
      <c r="I76" s="419"/>
      <c r="J76" s="419"/>
      <c r="K76" s="419"/>
      <c r="L76" s="419"/>
      <c r="M76" s="419"/>
      <c r="N76" s="419"/>
      <c r="O76" s="306"/>
      <c r="P76" s="74"/>
      <c r="Q76" s="74"/>
      <c r="R76" s="74"/>
      <c r="S76" s="74"/>
      <c r="T76" s="75"/>
      <c r="U76" s="75"/>
      <c r="V76" s="297"/>
      <c r="Y76" s="31"/>
      <c r="AA76" s="3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</row>
    <row r="77" spans="3:41" s="1" customFormat="1" ht="11.15" customHeight="1" x14ac:dyDescent="0.2">
      <c r="C77" s="414"/>
      <c r="D77" s="415"/>
      <c r="E77" s="416"/>
      <c r="F77" s="417"/>
      <c r="G77" s="401"/>
      <c r="H77" s="423" t="s">
        <v>90</v>
      </c>
      <c r="I77" s="427"/>
      <c r="J77" s="419" t="s">
        <v>70</v>
      </c>
      <c r="K77" s="419"/>
      <c r="L77" s="419"/>
      <c r="M77" s="419"/>
      <c r="N77" s="419"/>
      <c r="O77" s="306"/>
      <c r="P77" s="74"/>
      <c r="Q77" s="74"/>
      <c r="R77" s="74"/>
      <c r="S77" s="74"/>
      <c r="T77" s="76"/>
      <c r="U77" s="76"/>
      <c r="V77" s="297"/>
      <c r="Y77" s="31"/>
      <c r="AA77" s="3"/>
      <c r="AB77" s="36"/>
      <c r="AC77" s="36"/>
      <c r="AD77" s="36"/>
      <c r="AE77" s="36"/>
      <c r="AF77" s="36"/>
      <c r="AG77" s="36"/>
      <c r="AH77" s="36"/>
      <c r="AI77" s="296"/>
      <c r="AJ77" s="74"/>
      <c r="AK77" s="74"/>
      <c r="AL77" s="74"/>
      <c r="AM77" s="74"/>
      <c r="AN77" s="74"/>
      <c r="AO77" s="74"/>
    </row>
    <row r="78" spans="3:41" s="1" customFormat="1" ht="11.15" customHeight="1" x14ac:dyDescent="0.2">
      <c r="C78" s="410"/>
      <c r="D78" s="420"/>
      <c r="E78" s="421"/>
      <c r="F78" s="422"/>
      <c r="G78" s="401"/>
      <c r="H78" s="419"/>
      <c r="I78" s="419"/>
      <c r="J78" s="419"/>
      <c r="K78" s="419"/>
      <c r="L78" s="419"/>
      <c r="M78" s="419"/>
      <c r="N78" s="419"/>
      <c r="O78" s="306"/>
      <c r="P78" s="74"/>
      <c r="Q78" s="74"/>
      <c r="R78" s="74"/>
      <c r="S78" s="74"/>
      <c r="T78" s="75"/>
      <c r="U78" s="75"/>
      <c r="V78" s="297"/>
      <c r="Y78" s="31"/>
      <c r="AA78" s="3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</row>
    <row r="79" spans="3:41" s="1" customFormat="1" ht="11.15" customHeight="1" x14ac:dyDescent="0.2">
      <c r="C79" s="414"/>
      <c r="D79" s="420"/>
      <c r="E79" s="421"/>
      <c r="F79" s="422"/>
      <c r="G79" s="401"/>
      <c r="H79" s="423" t="s">
        <v>72</v>
      </c>
      <c r="I79" s="419"/>
      <c r="J79" s="419" t="s">
        <v>63</v>
      </c>
      <c r="K79" s="428"/>
      <c r="L79" s="428"/>
      <c r="M79" s="428"/>
      <c r="N79" s="428"/>
      <c r="O79" s="306"/>
      <c r="P79" s="74"/>
      <c r="Q79" s="74"/>
      <c r="R79" s="74"/>
      <c r="S79" s="74"/>
      <c r="T79" s="76"/>
      <c r="U79" s="76"/>
      <c r="V79" s="297"/>
      <c r="Y79" s="31"/>
      <c r="AA79" s="3"/>
      <c r="AB79" s="36"/>
      <c r="AC79" s="36"/>
      <c r="AD79" s="36"/>
      <c r="AE79" s="36"/>
      <c r="AF79" s="36"/>
      <c r="AG79" s="36"/>
      <c r="AH79" s="36"/>
      <c r="AI79" s="296"/>
      <c r="AJ79" s="74"/>
      <c r="AK79" s="74"/>
      <c r="AL79" s="74"/>
      <c r="AM79" s="74"/>
      <c r="AN79" s="74"/>
      <c r="AO79" s="74"/>
    </row>
    <row r="80" spans="3:41" s="1" customFormat="1" ht="11.15" customHeight="1" x14ac:dyDescent="0.2">
      <c r="C80" s="410"/>
      <c r="D80" s="411"/>
      <c r="E80" s="412"/>
      <c r="F80" s="425"/>
      <c r="G80" s="401"/>
      <c r="H80" s="419"/>
      <c r="I80" s="419"/>
      <c r="J80" s="419"/>
      <c r="K80" s="419"/>
      <c r="L80" s="419"/>
      <c r="M80" s="419"/>
      <c r="N80" s="419"/>
      <c r="O80" s="306"/>
      <c r="P80" s="74"/>
      <c r="Q80" s="74"/>
      <c r="R80" s="74"/>
      <c r="S80" s="74"/>
      <c r="T80" s="75"/>
      <c r="U80" s="75"/>
      <c r="V80" s="297"/>
      <c r="Y80" s="31"/>
      <c r="AA80" s="3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</row>
    <row r="81" spans="1:41" s="1" customFormat="1" ht="11.15" customHeight="1" x14ac:dyDescent="0.2">
      <c r="C81" s="414"/>
      <c r="D81" s="415"/>
      <c r="E81" s="429"/>
      <c r="F81" s="417"/>
      <c r="G81" s="430"/>
      <c r="H81" s="431" t="s">
        <v>73</v>
      </c>
      <c r="I81" s="409"/>
      <c r="J81" s="430" t="s">
        <v>74</v>
      </c>
      <c r="K81" s="870"/>
      <c r="L81" s="870"/>
      <c r="M81" s="419"/>
      <c r="N81" s="419"/>
      <c r="O81" s="306"/>
      <c r="P81" s="74"/>
      <c r="Q81" s="74"/>
      <c r="R81" s="74"/>
      <c r="S81" s="74"/>
      <c r="T81" s="76"/>
      <c r="U81" s="76"/>
      <c r="V81" s="297"/>
      <c r="Y81" s="31"/>
      <c r="AA81" s="3"/>
      <c r="AB81" s="36"/>
      <c r="AC81" s="36"/>
      <c r="AD81" s="36"/>
      <c r="AE81" s="36"/>
      <c r="AF81" s="36"/>
      <c r="AG81" s="36"/>
      <c r="AH81" s="36"/>
      <c r="AI81" s="296"/>
      <c r="AJ81" s="74"/>
      <c r="AK81" s="74"/>
      <c r="AL81" s="74"/>
      <c r="AM81" s="74"/>
      <c r="AN81" s="74"/>
      <c r="AO81" s="74"/>
    </row>
    <row r="82" spans="1:41" s="1" customFormat="1" ht="11.15" customHeight="1" x14ac:dyDescent="0.2">
      <c r="C82" s="410"/>
      <c r="D82" s="420"/>
      <c r="E82" s="421"/>
      <c r="F82" s="422"/>
      <c r="G82" s="430"/>
      <c r="H82" s="430"/>
      <c r="I82" s="430"/>
      <c r="J82" s="430"/>
      <c r="K82" s="419"/>
      <c r="L82" s="419"/>
      <c r="M82" s="419"/>
      <c r="N82" s="419"/>
      <c r="O82" s="306"/>
      <c r="P82" s="74"/>
      <c r="Q82" s="74"/>
      <c r="R82" s="74"/>
      <c r="S82" s="74"/>
      <c r="T82" s="75"/>
      <c r="U82" s="75"/>
      <c r="V82" s="297"/>
      <c r="Y82" s="31"/>
      <c r="AA82" s="3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</row>
    <row r="83" spans="1:41" s="1" customFormat="1" ht="11.15" customHeight="1" x14ac:dyDescent="0.2">
      <c r="C83" s="414"/>
      <c r="D83" s="415"/>
      <c r="E83" s="416"/>
      <c r="F83" s="417"/>
      <c r="G83" s="401"/>
      <c r="H83" s="423" t="s">
        <v>77</v>
      </c>
      <c r="I83" s="419"/>
      <c r="J83" s="419" t="s">
        <v>63</v>
      </c>
      <c r="K83" s="427"/>
      <c r="L83" s="427"/>
      <c r="M83" s="427"/>
      <c r="N83" s="427"/>
      <c r="O83" s="306"/>
      <c r="P83" s="74"/>
      <c r="Q83" s="74"/>
      <c r="R83" s="74"/>
      <c r="S83" s="74"/>
      <c r="T83" s="76"/>
      <c r="U83" s="76"/>
      <c r="V83" s="297"/>
      <c r="Y83" s="31"/>
      <c r="AA83" s="3"/>
      <c r="AB83" s="36"/>
      <c r="AC83" s="36"/>
      <c r="AD83" s="36"/>
      <c r="AE83" s="36"/>
      <c r="AF83" s="36"/>
      <c r="AG83" s="36"/>
      <c r="AH83" s="36"/>
      <c r="AI83" s="296"/>
      <c r="AJ83" s="74"/>
      <c r="AK83" s="74"/>
      <c r="AL83" s="74"/>
      <c r="AM83" s="74"/>
      <c r="AN83" s="74"/>
      <c r="AO83" s="74"/>
    </row>
    <row r="84" spans="1:41" s="1" customFormat="1" ht="11.15" customHeight="1" x14ac:dyDescent="0.2">
      <c r="C84" s="410"/>
      <c r="D84" s="432"/>
      <c r="E84" s="433"/>
      <c r="F84" s="413"/>
      <c r="G84" s="401"/>
      <c r="H84" s="419"/>
      <c r="I84" s="419"/>
      <c r="J84" s="419"/>
      <c r="K84" s="409"/>
      <c r="L84" s="409"/>
      <c r="M84" s="409"/>
      <c r="N84" s="409"/>
      <c r="O84" s="295"/>
      <c r="P84" s="36"/>
      <c r="Q84" s="36"/>
      <c r="R84" s="36"/>
      <c r="S84" s="36"/>
      <c r="T84" s="36"/>
      <c r="U84" s="36"/>
      <c r="V84" s="294"/>
      <c r="Y84" s="31"/>
      <c r="AA84" s="3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</row>
    <row r="85" spans="1:41" s="1" customFormat="1" ht="11.15" customHeight="1" x14ac:dyDescent="0.2">
      <c r="C85" s="414"/>
      <c r="D85" s="434"/>
      <c r="E85" s="435"/>
      <c r="F85" s="436"/>
      <c r="G85" s="401"/>
      <c r="H85" s="423" t="s">
        <v>73</v>
      </c>
      <c r="I85" s="409"/>
      <c r="J85" s="430" t="s">
        <v>74</v>
      </c>
      <c r="K85" s="870"/>
      <c r="L85" s="870"/>
      <c r="M85" s="419"/>
      <c r="N85" s="419"/>
      <c r="O85" s="295"/>
      <c r="P85" s="36"/>
      <c r="Q85" s="36"/>
      <c r="R85" s="36"/>
      <c r="S85" s="36"/>
      <c r="T85" s="296"/>
      <c r="U85" s="296"/>
      <c r="V85" s="297"/>
      <c r="Y85" s="31"/>
      <c r="AA85" s="3"/>
      <c r="AB85" s="36"/>
      <c r="AC85" s="36"/>
      <c r="AD85" s="36"/>
      <c r="AE85" s="36"/>
      <c r="AF85" s="36"/>
      <c r="AG85" s="36"/>
      <c r="AH85" s="36"/>
      <c r="AI85" s="296"/>
      <c r="AJ85" s="74"/>
      <c r="AK85" s="74"/>
      <c r="AL85" s="74"/>
      <c r="AM85" s="74"/>
      <c r="AN85" s="74"/>
      <c r="AO85" s="74"/>
    </row>
    <row r="86" spans="1:41" s="1" customFormat="1" ht="11.15" customHeight="1" x14ac:dyDescent="0.2">
      <c r="C86" s="410"/>
      <c r="D86" s="432"/>
      <c r="E86" s="433"/>
      <c r="F86" s="413"/>
      <c r="G86" s="430"/>
      <c r="H86" s="409"/>
      <c r="I86" s="409"/>
      <c r="J86" s="409"/>
      <c r="K86" s="409"/>
      <c r="L86" s="409"/>
      <c r="M86" s="409"/>
      <c r="N86" s="409"/>
      <c r="O86" s="295"/>
      <c r="P86" s="36"/>
      <c r="Q86" s="36"/>
      <c r="R86" s="36"/>
      <c r="S86" s="36"/>
      <c r="T86" s="36"/>
      <c r="U86" s="36"/>
      <c r="V86" s="294"/>
      <c r="Y86" s="31"/>
      <c r="Z86" s="714">
        <f>LOG(10)</f>
        <v>1</v>
      </c>
      <c r="AA86" s="3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</row>
    <row r="87" spans="1:41" s="1" customFormat="1" ht="11.15" customHeight="1" x14ac:dyDescent="0.2">
      <c r="C87" s="414"/>
      <c r="D87" s="434"/>
      <c r="E87" s="435"/>
      <c r="F87" s="436"/>
      <c r="G87" s="430"/>
      <c r="H87" s="430"/>
      <c r="I87" s="430"/>
      <c r="J87" s="409"/>
      <c r="K87" s="409"/>
      <c r="L87" s="409"/>
      <c r="M87" s="409"/>
      <c r="N87" s="409"/>
      <c r="O87" s="295"/>
      <c r="P87" s="36"/>
      <c r="Q87" s="36"/>
      <c r="R87" s="36"/>
      <c r="S87" s="36"/>
      <c r="T87" s="296"/>
      <c r="U87" s="296"/>
      <c r="V87" s="297"/>
      <c r="Y87" s="31"/>
      <c r="AA87" s="3"/>
      <c r="AB87" s="36"/>
      <c r="AC87" s="36"/>
      <c r="AD87" s="36"/>
      <c r="AE87" s="36"/>
      <c r="AF87" s="36"/>
      <c r="AG87" s="36"/>
      <c r="AH87" s="36"/>
      <c r="AI87" s="296"/>
      <c r="AJ87" s="74"/>
      <c r="AK87" s="74"/>
      <c r="AL87" s="74"/>
      <c r="AM87" s="74"/>
      <c r="AN87" s="74"/>
      <c r="AO87" s="74"/>
    </row>
    <row r="88" spans="1:41" s="1" customFormat="1" ht="11.15" customHeight="1" x14ac:dyDescent="0.2">
      <c r="C88" s="410"/>
      <c r="D88" s="432"/>
      <c r="E88" s="433"/>
      <c r="F88" s="413"/>
      <c r="G88" s="430"/>
      <c r="H88" s="430"/>
      <c r="I88" s="430"/>
      <c r="J88" s="409"/>
      <c r="K88" s="409"/>
      <c r="L88" s="409"/>
      <c r="M88" s="409"/>
      <c r="N88" s="409"/>
      <c r="O88" s="295"/>
      <c r="P88" s="36"/>
      <c r="Q88" s="36"/>
      <c r="R88" s="36"/>
      <c r="S88" s="36"/>
      <c r="T88" s="36"/>
      <c r="U88" s="36"/>
      <c r="V88" s="294"/>
      <c r="Y88" s="31"/>
      <c r="AA88" s="3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</row>
    <row r="89" spans="1:41" s="1" customFormat="1" ht="11.15" customHeight="1" x14ac:dyDescent="0.2">
      <c r="C89" s="414"/>
      <c r="D89" s="434"/>
      <c r="E89" s="435"/>
      <c r="F89" s="436"/>
      <c r="G89" s="401"/>
      <c r="H89" s="437" t="s">
        <v>91</v>
      </c>
      <c r="I89" s="401"/>
      <c r="J89" s="409"/>
      <c r="K89" s="409"/>
      <c r="L89" s="409"/>
      <c r="M89" s="409"/>
      <c r="N89" s="409"/>
      <c r="O89" s="295"/>
      <c r="P89" s="36"/>
      <c r="Q89" s="36"/>
      <c r="R89" s="36"/>
      <c r="S89" s="36"/>
      <c r="T89" s="296"/>
      <c r="U89" s="296"/>
      <c r="V89" s="297"/>
      <c r="Y89" s="31"/>
      <c r="AA89" s="3"/>
      <c r="AB89" s="36"/>
      <c r="AC89" s="36"/>
      <c r="AD89" s="36"/>
      <c r="AE89" s="36"/>
      <c r="AF89" s="36"/>
      <c r="AG89" s="36"/>
      <c r="AH89" s="36"/>
      <c r="AI89" s="296"/>
      <c r="AJ89" s="74"/>
      <c r="AK89" s="74"/>
      <c r="AL89" s="74"/>
      <c r="AM89" s="74"/>
      <c r="AN89" s="74"/>
      <c r="AO89" s="74"/>
    </row>
    <row r="90" spans="1:41" s="1" customFormat="1" ht="11.15" customHeight="1" x14ac:dyDescent="0.2">
      <c r="C90" s="410"/>
      <c r="D90" s="432"/>
      <c r="E90" s="433"/>
      <c r="F90" s="413"/>
      <c r="G90" s="401"/>
      <c r="H90" s="409"/>
      <c r="I90" s="409"/>
      <c r="J90" s="409"/>
      <c r="K90" s="409"/>
      <c r="L90" s="409"/>
      <c r="M90" s="409"/>
      <c r="N90" s="409"/>
      <c r="O90" s="295"/>
      <c r="P90" s="36"/>
      <c r="Q90" s="36"/>
      <c r="R90" s="36"/>
      <c r="S90" s="36"/>
      <c r="T90" s="36"/>
      <c r="U90" s="36"/>
      <c r="V90" s="294"/>
      <c r="Y90" s="31"/>
      <c r="AA90" s="3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</row>
    <row r="91" spans="1:41" s="1" customFormat="1" ht="11.15" customHeight="1" x14ac:dyDescent="0.2">
      <c r="C91" s="406" t="s">
        <v>92</v>
      </c>
      <c r="D91" s="434" t="s">
        <v>40</v>
      </c>
      <c r="E91" s="438" t="s">
        <v>81</v>
      </c>
      <c r="F91" s="436">
        <f>I69/1000</f>
        <v>0</v>
      </c>
      <c r="G91" s="401"/>
      <c r="H91" s="409"/>
      <c r="I91" s="409"/>
      <c r="J91" s="409"/>
      <c r="K91" s="409"/>
      <c r="L91" s="409"/>
      <c r="M91" s="409"/>
      <c r="N91" s="409"/>
      <c r="O91" s="295"/>
      <c r="P91" s="36"/>
      <c r="Q91" s="36"/>
      <c r="R91" s="36"/>
      <c r="S91" s="36"/>
      <c r="T91" s="296"/>
      <c r="U91" s="296"/>
      <c r="V91" s="297"/>
      <c r="Y91" s="31"/>
      <c r="AA91" s="3"/>
      <c r="AB91" s="36"/>
      <c r="AC91" s="36"/>
      <c r="AD91" s="36"/>
      <c r="AE91" s="36"/>
      <c r="AF91" s="36"/>
      <c r="AG91" s="36"/>
      <c r="AH91" s="36"/>
      <c r="AI91" s="296"/>
      <c r="AJ91" s="74"/>
      <c r="AK91" s="74"/>
      <c r="AL91" s="74"/>
      <c r="AM91" s="74"/>
      <c r="AN91" s="74"/>
      <c r="AO91" s="74"/>
    </row>
    <row r="92" spans="1:41" s="1" customFormat="1" ht="11.15" customHeight="1" x14ac:dyDescent="0.15">
      <c r="C92" s="410"/>
      <c r="D92" s="432"/>
      <c r="E92" s="433"/>
      <c r="F92" s="413"/>
      <c r="G92" s="401"/>
      <c r="H92" s="409"/>
      <c r="I92" s="409"/>
      <c r="J92" s="409"/>
      <c r="K92" s="409"/>
      <c r="L92" s="459"/>
      <c r="M92" s="409"/>
      <c r="N92" s="441"/>
      <c r="O92" s="295"/>
      <c r="P92" s="36"/>
      <c r="Q92" s="36"/>
      <c r="R92" s="36"/>
      <c r="S92" s="36"/>
      <c r="T92" s="36"/>
      <c r="U92" s="36"/>
      <c r="V92" s="294"/>
      <c r="Y92" s="31"/>
      <c r="AA92" s="3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</row>
    <row r="93" spans="1:41" s="1" customFormat="1" ht="11.15" customHeight="1" x14ac:dyDescent="0.2">
      <c r="C93" s="406"/>
      <c r="D93" s="434"/>
      <c r="E93" s="435"/>
      <c r="F93" s="436"/>
      <c r="G93" s="401"/>
      <c r="H93" s="442" t="s">
        <v>93</v>
      </c>
      <c r="I93" s="443"/>
      <c r="J93" s="409"/>
      <c r="K93" s="442"/>
      <c r="L93" s="442"/>
      <c r="M93" s="442"/>
      <c r="N93" s="442"/>
      <c r="O93" s="295"/>
      <c r="P93" s="36"/>
      <c r="Q93" s="36"/>
      <c r="R93" s="36"/>
      <c r="S93" s="36"/>
      <c r="T93" s="296"/>
      <c r="U93" s="296"/>
      <c r="V93" s="297"/>
      <c r="Y93" s="31"/>
      <c r="AA93" s="3"/>
      <c r="AB93" s="36"/>
      <c r="AC93" s="36"/>
      <c r="AD93" s="36"/>
      <c r="AE93" s="36"/>
      <c r="AF93" s="36"/>
      <c r="AG93" s="36"/>
      <c r="AH93" s="36"/>
      <c r="AI93" s="296"/>
      <c r="AJ93" s="74"/>
      <c r="AK93" s="74"/>
      <c r="AL93" s="74"/>
      <c r="AM93" s="74"/>
      <c r="AN93" s="74"/>
      <c r="AO93" s="74"/>
    </row>
    <row r="94" spans="1:41" s="1" customFormat="1" ht="11.15" customHeight="1" x14ac:dyDescent="0.15">
      <c r="C94" s="410"/>
      <c r="D94" s="432"/>
      <c r="E94" s="433"/>
      <c r="F94" s="413"/>
      <c r="G94" s="401"/>
      <c r="H94" s="409"/>
      <c r="I94" s="409"/>
      <c r="J94" s="409"/>
      <c r="K94" s="409"/>
      <c r="L94" s="459"/>
      <c r="M94" s="409"/>
      <c r="N94" s="441"/>
      <c r="O94" s="295"/>
      <c r="P94" s="36"/>
      <c r="Q94" s="36"/>
      <c r="R94" s="36"/>
      <c r="S94" s="36"/>
      <c r="T94" s="36"/>
      <c r="U94" s="36"/>
      <c r="V94" s="294"/>
      <c r="Y94" s="31"/>
      <c r="AA94" s="3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</row>
    <row r="95" spans="1:41" s="1" customFormat="1" ht="11.15" customHeight="1" x14ac:dyDescent="0.2">
      <c r="A95" s="715"/>
      <c r="C95" s="406" t="s">
        <v>83</v>
      </c>
      <c r="D95" s="434" t="s">
        <v>94</v>
      </c>
      <c r="E95" s="438" t="s">
        <v>85</v>
      </c>
      <c r="F95" s="408">
        <f>F43</f>
        <v>2</v>
      </c>
      <c r="G95" s="401"/>
      <c r="H95" s="442" t="s">
        <v>73</v>
      </c>
      <c r="I95" s="445"/>
      <c r="J95" s="409" t="s">
        <v>70</v>
      </c>
      <c r="K95" s="409"/>
      <c r="L95" s="409"/>
      <c r="M95" s="409"/>
      <c r="N95" s="409"/>
      <c r="O95" s="295"/>
      <c r="P95" s="36"/>
      <c r="Q95" s="36"/>
      <c r="R95" s="36"/>
      <c r="S95" s="36"/>
      <c r="T95" s="296"/>
      <c r="U95" s="296"/>
      <c r="V95" s="297"/>
      <c r="Y95" s="31"/>
      <c r="AA95" s="3"/>
      <c r="AB95" s="36"/>
      <c r="AC95" s="36"/>
      <c r="AD95" s="36"/>
      <c r="AE95" s="36"/>
      <c r="AF95" s="36"/>
      <c r="AG95" s="36"/>
      <c r="AH95" s="36"/>
      <c r="AI95" s="296"/>
      <c r="AJ95" s="74"/>
      <c r="AK95" s="74"/>
      <c r="AL95" s="74"/>
      <c r="AM95" s="74"/>
      <c r="AN95" s="74"/>
      <c r="AO95" s="74"/>
    </row>
    <row r="96" spans="1:41" s="1" customFormat="1" ht="11.15" customHeight="1" x14ac:dyDescent="0.2">
      <c r="C96" s="410"/>
      <c r="D96" s="432"/>
      <c r="E96" s="433"/>
      <c r="F96" s="413"/>
      <c r="G96" s="401"/>
      <c r="H96" s="442"/>
      <c r="I96" s="443"/>
      <c r="J96" s="409"/>
      <c r="K96" s="409"/>
      <c r="L96" s="442"/>
      <c r="M96" s="442"/>
      <c r="N96" s="409"/>
      <c r="O96" s="295"/>
      <c r="P96" s="36"/>
      <c r="Q96" s="36"/>
      <c r="R96" s="36"/>
      <c r="S96" s="36"/>
      <c r="T96" s="36"/>
      <c r="U96" s="36"/>
      <c r="V96" s="294"/>
      <c r="Y96" s="31"/>
      <c r="AA96" s="3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</row>
    <row r="97" spans="1:41" s="1" customFormat="1" ht="11.15" customHeight="1" x14ac:dyDescent="0.2">
      <c r="C97" s="414"/>
      <c r="D97" s="434"/>
      <c r="E97" s="435"/>
      <c r="F97" s="436"/>
      <c r="G97" s="401"/>
      <c r="H97" s="409"/>
      <c r="I97" s="409"/>
      <c r="J97" s="409"/>
      <c r="K97" s="409"/>
      <c r="L97" s="409"/>
      <c r="M97" s="409"/>
      <c r="N97" s="409"/>
      <c r="O97" s="295"/>
      <c r="P97" s="36"/>
      <c r="Q97" s="36"/>
      <c r="R97" s="36"/>
      <c r="S97" s="36"/>
      <c r="T97" s="296"/>
      <c r="U97" s="296"/>
      <c r="V97" s="297"/>
      <c r="Y97" s="31"/>
      <c r="AA97" s="3"/>
      <c r="AB97" s="36"/>
      <c r="AC97" s="36"/>
      <c r="AD97" s="36"/>
      <c r="AE97" s="36"/>
      <c r="AF97" s="36"/>
      <c r="AG97" s="36"/>
      <c r="AH97" s="36"/>
      <c r="AI97" s="296"/>
      <c r="AJ97" s="74"/>
      <c r="AK97" s="74"/>
      <c r="AL97" s="74"/>
      <c r="AM97" s="74"/>
      <c r="AN97" s="74"/>
      <c r="AO97" s="74"/>
    </row>
    <row r="98" spans="1:41" s="1" customFormat="1" ht="11.15" customHeight="1" x14ac:dyDescent="0.15">
      <c r="C98" s="410"/>
      <c r="D98" s="432"/>
      <c r="E98" s="433"/>
      <c r="F98" s="413"/>
      <c r="G98" s="401"/>
      <c r="H98" s="409"/>
      <c r="I98" s="409"/>
      <c r="J98" s="409"/>
      <c r="K98" s="409"/>
      <c r="L98" s="440"/>
      <c r="M98" s="409"/>
      <c r="N98" s="409"/>
      <c r="O98" s="295"/>
      <c r="P98" s="36"/>
      <c r="Q98" s="36"/>
      <c r="R98" s="36"/>
      <c r="S98" s="36"/>
      <c r="T98" s="36"/>
      <c r="U98" s="36"/>
      <c r="V98" s="294"/>
      <c r="Y98" s="31"/>
      <c r="AA98" s="3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</row>
    <row r="99" spans="1:41" s="1" customFormat="1" ht="11.15" customHeight="1" x14ac:dyDescent="0.2">
      <c r="C99" s="414"/>
      <c r="D99" s="434"/>
      <c r="E99" s="435"/>
      <c r="F99" s="436"/>
      <c r="G99" s="401"/>
      <c r="H99" s="442"/>
      <c r="I99" s="443"/>
      <c r="J99" s="437"/>
      <c r="K99" s="409"/>
      <c r="L99" s="409"/>
      <c r="M99" s="409"/>
      <c r="N99" s="443"/>
      <c r="O99" s="295"/>
      <c r="P99" s="36"/>
      <c r="Q99" s="36"/>
      <c r="R99" s="36"/>
      <c r="S99" s="36"/>
      <c r="T99" s="296"/>
      <c r="U99" s="296"/>
      <c r="V99" s="297"/>
      <c r="Y99" s="31"/>
      <c r="AA99" s="3"/>
      <c r="AB99" s="36"/>
      <c r="AC99" s="36"/>
      <c r="AD99" s="36"/>
      <c r="AE99" s="36"/>
      <c r="AF99" s="36"/>
      <c r="AG99" s="36"/>
      <c r="AH99" s="36"/>
      <c r="AI99" s="296"/>
      <c r="AJ99" s="74"/>
      <c r="AK99" s="74"/>
      <c r="AL99" s="74"/>
      <c r="AM99" s="74"/>
      <c r="AN99" s="74"/>
      <c r="AO99" s="74"/>
    </row>
    <row r="100" spans="1:41" s="1" customFormat="1" ht="11.15" customHeight="1" x14ac:dyDescent="0.15">
      <c r="C100" s="410"/>
      <c r="D100" s="432"/>
      <c r="E100" s="433"/>
      <c r="F100" s="413"/>
      <c r="G100" s="401"/>
      <c r="H100" s="409"/>
      <c r="I100" s="409"/>
      <c r="J100" s="409"/>
      <c r="K100" s="409"/>
      <c r="L100" s="440"/>
      <c r="M100" s="409"/>
      <c r="N100" s="409"/>
      <c r="O100" s="295"/>
      <c r="P100" s="36"/>
      <c r="Q100" s="36"/>
      <c r="R100" s="36"/>
      <c r="S100" s="36"/>
      <c r="T100" s="36"/>
      <c r="U100" s="36"/>
      <c r="V100" s="294"/>
      <c r="Y100" s="31"/>
      <c r="AA100" s="3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</row>
    <row r="101" spans="1:41" s="1" customFormat="1" ht="11.15" customHeight="1" x14ac:dyDescent="0.2">
      <c r="C101" s="414"/>
      <c r="D101" s="434"/>
      <c r="E101" s="435"/>
      <c r="F101" s="436"/>
      <c r="G101" s="401"/>
      <c r="H101" s="442"/>
      <c r="I101" s="443"/>
      <c r="J101" s="437"/>
      <c r="K101" s="409"/>
      <c r="L101" s="409"/>
      <c r="M101" s="409"/>
      <c r="N101" s="443"/>
      <c r="O101" s="295"/>
      <c r="P101" s="36"/>
      <c r="Q101" s="36"/>
      <c r="R101" s="36"/>
      <c r="S101" s="36"/>
      <c r="T101" s="296"/>
      <c r="U101" s="296"/>
      <c r="V101" s="297"/>
      <c r="Y101" s="31"/>
      <c r="AA101" s="3"/>
      <c r="AB101" s="36"/>
      <c r="AC101" s="36"/>
      <c r="AD101" s="36"/>
      <c r="AE101" s="36"/>
      <c r="AF101" s="36"/>
      <c r="AG101" s="36"/>
      <c r="AH101" s="36"/>
      <c r="AI101" s="296"/>
      <c r="AJ101" s="74"/>
      <c r="AK101" s="74"/>
      <c r="AL101" s="74"/>
      <c r="AM101" s="74"/>
      <c r="AN101" s="74"/>
      <c r="AO101" s="74"/>
    </row>
    <row r="102" spans="1:41" s="1" customFormat="1" ht="11.15" customHeight="1" x14ac:dyDescent="0.2">
      <c r="C102" s="410"/>
      <c r="D102" s="432"/>
      <c r="E102" s="433"/>
      <c r="F102" s="413"/>
      <c r="G102" s="401"/>
      <c r="H102" s="409"/>
      <c r="I102" s="409"/>
      <c r="J102" s="409"/>
      <c r="K102" s="409"/>
      <c r="L102" s="409"/>
      <c r="M102" s="409"/>
      <c r="N102" s="409"/>
      <c r="O102" s="295"/>
      <c r="P102" s="36"/>
      <c r="Q102" s="36"/>
      <c r="R102" s="36"/>
      <c r="S102" s="36"/>
      <c r="T102" s="36"/>
      <c r="U102" s="36"/>
      <c r="V102" s="294"/>
      <c r="Y102" s="31"/>
      <c r="AA102" s="3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</row>
    <row r="103" spans="1:41" s="1" customFormat="1" ht="11.15" customHeight="1" x14ac:dyDescent="0.2">
      <c r="C103" s="414"/>
      <c r="D103" s="434"/>
      <c r="E103" s="435"/>
      <c r="F103" s="436"/>
      <c r="G103" s="404"/>
      <c r="H103" s="446"/>
      <c r="I103" s="446"/>
      <c r="J103" s="446"/>
      <c r="K103" s="446"/>
      <c r="L103" s="446"/>
      <c r="M103" s="446"/>
      <c r="N103" s="446"/>
      <c r="O103" s="346"/>
      <c r="P103" s="37"/>
      <c r="Q103" s="37"/>
      <c r="R103" s="37"/>
      <c r="S103" s="37"/>
      <c r="T103" s="347"/>
      <c r="U103" s="347"/>
      <c r="V103" s="348"/>
      <c r="Y103" s="31"/>
      <c r="AA103" s="3"/>
      <c r="AB103" s="36"/>
      <c r="AC103" s="36"/>
      <c r="AD103" s="36"/>
      <c r="AE103" s="36"/>
      <c r="AF103" s="36"/>
      <c r="AG103" s="36"/>
      <c r="AH103" s="36"/>
      <c r="AI103" s="296"/>
      <c r="AJ103" s="74"/>
      <c r="AK103" s="74"/>
      <c r="AL103" s="74"/>
      <c r="AM103" s="74"/>
      <c r="AN103" s="74"/>
      <c r="AO103" s="74"/>
    </row>
    <row r="104" spans="1:41" s="1" customFormat="1" ht="11.15" customHeight="1" x14ac:dyDescent="0.2">
      <c r="C104" s="447"/>
      <c r="D104" s="853" t="s">
        <v>86</v>
      </c>
      <c r="E104" s="448"/>
      <c r="F104" s="448"/>
      <c r="G104" s="449"/>
      <c r="H104" s="450"/>
      <c r="I104" s="450"/>
      <c r="J104" s="450"/>
      <c r="K104" s="450"/>
      <c r="L104" s="450"/>
      <c r="M104" s="851"/>
      <c r="N104" s="868"/>
      <c r="O104" s="288"/>
      <c r="P104" s="256"/>
      <c r="Q104" s="256"/>
      <c r="R104" s="256"/>
      <c r="S104" s="256"/>
      <c r="T104" s="256"/>
      <c r="U104" s="256"/>
      <c r="V104" s="287"/>
      <c r="Y104" s="31"/>
      <c r="AA104" s="3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</row>
    <row r="105" spans="1:41" s="1" customFormat="1" ht="11.15" customHeight="1" x14ac:dyDescent="0.2">
      <c r="C105" s="451"/>
      <c r="D105" s="854"/>
      <c r="E105" s="453"/>
      <c r="F105" s="454"/>
      <c r="G105" s="452"/>
      <c r="H105" s="455"/>
      <c r="I105" s="455"/>
      <c r="J105" s="455"/>
      <c r="K105" s="455"/>
      <c r="L105" s="455"/>
      <c r="M105" s="852"/>
      <c r="N105" s="869"/>
      <c r="O105" s="349"/>
      <c r="P105" s="171"/>
      <c r="Q105" s="171"/>
      <c r="R105" s="171"/>
      <c r="S105" s="38"/>
      <c r="T105" s="38"/>
      <c r="U105" s="38"/>
      <c r="V105" s="405"/>
      <c r="Y105" s="31"/>
      <c r="AA105" s="3"/>
      <c r="AB105" s="36"/>
      <c r="AC105" s="36"/>
      <c r="AD105" s="36"/>
      <c r="AE105" s="36"/>
      <c r="AF105" s="36"/>
      <c r="AG105" s="36"/>
      <c r="AH105" s="36"/>
      <c r="AI105" s="296"/>
      <c r="AJ105" s="74"/>
      <c r="AK105" s="74"/>
      <c r="AL105" s="74"/>
      <c r="AM105" s="74"/>
      <c r="AN105" s="74"/>
      <c r="AO105" s="74"/>
    </row>
    <row r="106" spans="1:41" s="1" customFormat="1" ht="11.15" customHeight="1" x14ac:dyDescent="0.2"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</row>
    <row r="107" spans="1:41" s="1" customFormat="1" ht="11.15" customHeight="1" x14ac:dyDescent="0.2">
      <c r="A107" s="63" t="s">
        <v>23</v>
      </c>
      <c r="B107" s="190">
        <f>1+B55</f>
        <v>3</v>
      </c>
    </row>
    <row r="108" spans="1:41" s="1" customFormat="1" ht="11.15" customHeight="1" x14ac:dyDescent="0.2">
      <c r="A108" s="63"/>
      <c r="B108" s="190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41" s="1" customFormat="1" ht="11.15" customHeight="1" x14ac:dyDescent="0.2">
      <c r="A109" s="63"/>
      <c r="B109" s="190"/>
      <c r="C109" s="7"/>
      <c r="V109" s="8"/>
    </row>
    <row r="110" spans="1:41" s="1" customFormat="1" ht="11.15" customHeight="1" x14ac:dyDescent="0.2">
      <c r="C110" s="7"/>
      <c r="D110" s="39"/>
      <c r="V110" s="8"/>
      <c r="X110" s="39"/>
    </row>
    <row r="111" spans="1:41" s="1" customFormat="1" ht="18" customHeight="1" x14ac:dyDescent="0.2">
      <c r="C111" s="7"/>
      <c r="H111" s="275" t="s">
        <v>95</v>
      </c>
      <c r="I111" s="275"/>
      <c r="J111" s="275"/>
      <c r="K111" s="275"/>
      <c r="L111" s="275"/>
      <c r="M111" s="275"/>
      <c r="N111" s="275"/>
      <c r="O111" s="275"/>
      <c r="P111" s="275"/>
      <c r="V111" s="274"/>
      <c r="AB111" s="843"/>
      <c r="AC111" s="843"/>
      <c r="AD111" s="843"/>
      <c r="AE111" s="843"/>
      <c r="AF111" s="843"/>
      <c r="AJ111" s="84"/>
      <c r="AK111" s="84"/>
      <c r="AL111" s="84"/>
      <c r="AM111" s="84"/>
      <c r="AN111" s="84"/>
      <c r="AO111" s="84"/>
    </row>
    <row r="112" spans="1:41" s="1" customFormat="1" ht="11.15" customHeight="1" x14ac:dyDescent="0.2">
      <c r="C112" s="390" t="s">
        <v>26</v>
      </c>
      <c r="D112" s="1" t="str">
        <f>'仕訳(総工事費）'!G7</f>
        <v>令和７年度（繰越）ヤンバルクイナ飼育・繁殖施設屋根改修工事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 t="s">
        <v>27</v>
      </c>
      <c r="U112" s="9"/>
      <c r="V112" s="19"/>
    </row>
    <row r="113" spans="3:41" s="1" customFormat="1" ht="11.15" customHeight="1" x14ac:dyDescent="0.2">
      <c r="C113" s="4"/>
      <c r="D113" s="47"/>
      <c r="E113" s="47"/>
      <c r="F113" s="47"/>
      <c r="G113" s="864" t="s">
        <v>29</v>
      </c>
      <c r="H113" s="856"/>
      <c r="I113" s="856"/>
      <c r="J113" s="856"/>
      <c r="K113" s="856"/>
      <c r="L113" s="856"/>
      <c r="M113" s="856"/>
      <c r="N113" s="856"/>
      <c r="O113" s="855" t="s">
        <v>30</v>
      </c>
      <c r="P113" s="856"/>
      <c r="Q113" s="856"/>
      <c r="R113" s="856"/>
      <c r="S113" s="856"/>
      <c r="T113" s="856"/>
      <c r="U113" s="856"/>
      <c r="V113" s="857"/>
      <c r="AB113" s="841"/>
      <c r="AC113" s="841"/>
      <c r="AD113" s="841"/>
      <c r="AE113" s="841"/>
      <c r="AF113" s="841"/>
      <c r="AG113" s="841"/>
      <c r="AH113" s="3"/>
      <c r="AI113" s="3"/>
      <c r="AJ113" s="3"/>
      <c r="AK113" s="3"/>
      <c r="AL113" s="3"/>
      <c r="AM113" s="3"/>
      <c r="AN113" s="3"/>
      <c r="AO113" s="3"/>
    </row>
    <row r="114" spans="3:41" s="1" customFormat="1" ht="11.15" customHeight="1" x14ac:dyDescent="0.2">
      <c r="C114" s="32" t="s">
        <v>31</v>
      </c>
      <c r="D114" s="20" t="s">
        <v>32</v>
      </c>
      <c r="E114" s="20" t="s">
        <v>33</v>
      </c>
      <c r="F114" s="20" t="s">
        <v>34</v>
      </c>
      <c r="G114" s="865"/>
      <c r="H114" s="859"/>
      <c r="I114" s="859"/>
      <c r="J114" s="859"/>
      <c r="K114" s="859"/>
      <c r="L114" s="859"/>
      <c r="M114" s="859"/>
      <c r="N114" s="859"/>
      <c r="O114" s="858"/>
      <c r="P114" s="859"/>
      <c r="Q114" s="859"/>
      <c r="R114" s="859"/>
      <c r="S114" s="859"/>
      <c r="T114" s="859"/>
      <c r="U114" s="859"/>
      <c r="V114" s="860"/>
      <c r="W114" s="3"/>
      <c r="X114" s="3"/>
      <c r="Y114" s="3"/>
      <c r="Z114" s="3"/>
      <c r="AA114" s="3"/>
      <c r="AB114" s="841"/>
      <c r="AC114" s="841"/>
      <c r="AD114" s="841"/>
      <c r="AE114" s="841"/>
      <c r="AF114" s="841"/>
      <c r="AG114" s="841"/>
      <c r="AH114" s="3"/>
      <c r="AJ114" s="85"/>
      <c r="AK114" s="85"/>
      <c r="AL114" s="85"/>
      <c r="AM114" s="85"/>
      <c r="AN114" s="85"/>
      <c r="AO114" s="85"/>
    </row>
    <row r="115" spans="3:41" s="1" customFormat="1" ht="11.15" customHeight="1" x14ac:dyDescent="0.2">
      <c r="C115" s="34"/>
      <c r="D115" s="42"/>
      <c r="E115" s="42"/>
      <c r="F115" s="42"/>
      <c r="G115" s="866"/>
      <c r="H115" s="862"/>
      <c r="I115" s="862"/>
      <c r="J115" s="862"/>
      <c r="K115" s="862"/>
      <c r="L115" s="862"/>
      <c r="M115" s="862"/>
      <c r="N115" s="862"/>
      <c r="O115" s="861"/>
      <c r="P115" s="862"/>
      <c r="Q115" s="862"/>
      <c r="R115" s="862"/>
      <c r="S115" s="862"/>
      <c r="T115" s="862"/>
      <c r="U115" s="862"/>
      <c r="V115" s="863"/>
      <c r="AB115" s="3"/>
      <c r="AC115" s="3"/>
      <c r="AD115" s="3"/>
      <c r="AE115" s="3"/>
      <c r="AF115" s="3"/>
      <c r="AG115" s="3"/>
      <c r="AI115" s="3"/>
      <c r="AJ115" s="86"/>
      <c r="AK115" s="86"/>
      <c r="AL115" s="86"/>
      <c r="AM115" s="86"/>
      <c r="AN115" s="86"/>
      <c r="AO115" s="86"/>
    </row>
    <row r="116" spans="3:41" s="1" customFormat="1" ht="11.15" customHeight="1" x14ac:dyDescent="0.2">
      <c r="C116" s="7"/>
      <c r="D116" s="13"/>
      <c r="E116" s="40"/>
      <c r="F116" s="21"/>
      <c r="G116" s="210"/>
      <c r="H116" s="256"/>
      <c r="I116" s="256"/>
      <c r="J116" s="256"/>
      <c r="K116" s="256"/>
      <c r="L116" s="256"/>
      <c r="M116" s="256"/>
      <c r="N116" s="256"/>
      <c r="O116" s="288"/>
      <c r="P116" s="256"/>
      <c r="Q116" s="256"/>
      <c r="R116" s="256"/>
      <c r="S116" s="256"/>
      <c r="T116" s="256"/>
      <c r="U116" s="256"/>
      <c r="V116" s="287"/>
      <c r="Y116" s="31"/>
      <c r="AA116" s="3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</row>
    <row r="117" spans="3:41" s="1" customFormat="1" ht="11.15" customHeight="1" x14ac:dyDescent="0.2">
      <c r="C117" s="406" t="s">
        <v>59</v>
      </c>
      <c r="D117" s="407" t="s">
        <v>96</v>
      </c>
      <c r="E117" s="401" t="s">
        <v>60</v>
      </c>
      <c r="F117" s="408">
        <v>1</v>
      </c>
      <c r="G117" s="401"/>
      <c r="H117" s="409"/>
      <c r="I117" s="409"/>
      <c r="J117" s="409"/>
      <c r="K117" s="409"/>
      <c r="L117" s="409"/>
      <c r="M117" s="409"/>
      <c r="N117" s="409"/>
      <c r="O117" s="295"/>
      <c r="P117" s="36"/>
      <c r="Q117" s="36"/>
      <c r="R117" s="36"/>
      <c r="S117" s="36"/>
      <c r="T117" s="296"/>
      <c r="U117" s="296"/>
      <c r="V117" s="297"/>
      <c r="Y117" s="31"/>
      <c r="AA117" s="3"/>
      <c r="AB117" s="36"/>
      <c r="AC117" s="36"/>
      <c r="AD117" s="36"/>
      <c r="AE117" s="36"/>
      <c r="AF117" s="36"/>
      <c r="AG117" s="36"/>
      <c r="AH117" s="36"/>
      <c r="AI117" s="296"/>
      <c r="AJ117" s="74"/>
      <c r="AK117" s="74"/>
      <c r="AL117" s="74"/>
      <c r="AM117" s="74"/>
      <c r="AN117" s="74"/>
      <c r="AO117" s="74"/>
    </row>
    <row r="118" spans="3:41" s="1" customFormat="1" ht="11.15" customHeight="1" x14ac:dyDescent="0.2">
      <c r="C118" s="410"/>
      <c r="D118" s="411"/>
      <c r="E118" s="412"/>
      <c r="F118" s="413"/>
      <c r="G118" s="401"/>
      <c r="H118" s="409"/>
      <c r="I118" s="409"/>
      <c r="J118" s="409"/>
      <c r="K118" s="409"/>
      <c r="L118" s="409"/>
      <c r="M118" s="409"/>
      <c r="N118" s="409"/>
      <c r="O118" s="295"/>
      <c r="P118" s="36"/>
      <c r="Q118" s="36"/>
      <c r="R118" s="36"/>
      <c r="S118" s="36"/>
      <c r="T118" s="36"/>
      <c r="U118" s="36"/>
      <c r="V118" s="294"/>
      <c r="W118" s="3"/>
      <c r="Y118" s="31"/>
      <c r="AA118" s="3"/>
      <c r="AB118" s="74"/>
      <c r="AC118" s="74"/>
      <c r="AD118" s="74"/>
      <c r="AE118" s="74"/>
      <c r="AF118" s="74"/>
      <c r="AG118" s="74"/>
      <c r="AH118" s="74"/>
      <c r="AI118" s="75"/>
      <c r="AJ118" s="74"/>
      <c r="AK118" s="74"/>
      <c r="AL118" s="74"/>
      <c r="AM118" s="74"/>
      <c r="AN118" s="74"/>
      <c r="AO118" s="74"/>
    </row>
    <row r="119" spans="3:41" s="1" customFormat="1" ht="11.15" customHeight="1" x14ac:dyDescent="0.2">
      <c r="C119" s="414"/>
      <c r="D119" s="415"/>
      <c r="E119" s="416"/>
      <c r="F119" s="417"/>
      <c r="G119" s="418" t="s">
        <v>64</v>
      </c>
      <c r="H119" s="419"/>
      <c r="I119" s="419"/>
      <c r="J119" s="419"/>
      <c r="K119" s="419"/>
      <c r="L119" s="419"/>
      <c r="M119" s="419"/>
      <c r="N119" s="419"/>
      <c r="O119" s="306"/>
      <c r="P119" s="74"/>
      <c r="Q119" s="74"/>
      <c r="R119" s="74"/>
      <c r="S119" s="74"/>
      <c r="T119" s="76"/>
      <c r="U119" s="76"/>
      <c r="V119" s="297"/>
      <c r="W119" s="3"/>
      <c r="Y119" s="31"/>
      <c r="AA119" s="3"/>
      <c r="AB119" s="74"/>
      <c r="AC119" s="74"/>
      <c r="AD119" s="74"/>
      <c r="AE119" s="74"/>
      <c r="AF119" s="74"/>
      <c r="AG119" s="74"/>
      <c r="AH119" s="74"/>
      <c r="AI119" s="76"/>
      <c r="AJ119" s="74"/>
      <c r="AK119" s="74"/>
      <c r="AL119" s="74"/>
      <c r="AM119" s="74"/>
      <c r="AN119" s="74"/>
      <c r="AO119" s="74"/>
    </row>
    <row r="120" spans="3:41" s="1" customFormat="1" ht="11.15" customHeight="1" x14ac:dyDescent="0.2">
      <c r="C120" s="410"/>
      <c r="D120" s="420"/>
      <c r="E120" s="421"/>
      <c r="F120" s="422"/>
      <c r="G120" s="401"/>
      <c r="H120" s="419"/>
      <c r="I120" s="419"/>
      <c r="J120" s="419"/>
      <c r="K120" s="419"/>
      <c r="L120" s="419"/>
      <c r="M120" s="419"/>
      <c r="N120" s="419"/>
      <c r="O120" s="306"/>
      <c r="P120" s="74"/>
      <c r="Q120" s="74"/>
      <c r="R120" s="74"/>
      <c r="S120" s="74"/>
      <c r="T120" s="75"/>
      <c r="U120" s="75"/>
      <c r="V120" s="297"/>
      <c r="W120" s="3"/>
      <c r="Y120" s="31"/>
      <c r="AA120" s="3"/>
      <c r="AB120" s="74"/>
      <c r="AC120" s="74"/>
      <c r="AD120" s="74"/>
      <c r="AE120" s="74"/>
      <c r="AF120" s="74"/>
      <c r="AG120" s="74"/>
      <c r="AH120" s="74"/>
      <c r="AI120" s="75"/>
      <c r="AJ120" s="74"/>
      <c r="AK120" s="74"/>
      <c r="AL120" s="74"/>
      <c r="AM120" s="74"/>
      <c r="AN120" s="74"/>
      <c r="AO120" s="74"/>
    </row>
    <row r="121" spans="3:41" s="1" customFormat="1" ht="11.15" customHeight="1" x14ac:dyDescent="0.2">
      <c r="C121" s="414"/>
      <c r="D121" s="420"/>
      <c r="E121" s="421"/>
      <c r="F121" s="422"/>
      <c r="G121" s="401"/>
      <c r="H121" s="423" t="s">
        <v>97</v>
      </c>
      <c r="I121" s="419"/>
      <c r="J121" s="419"/>
      <c r="K121" s="419"/>
      <c r="L121" s="419"/>
      <c r="M121" s="419"/>
      <c r="N121" s="419"/>
      <c r="O121" s="306"/>
      <c r="P121" s="74"/>
      <c r="Q121" s="74"/>
      <c r="R121" s="74"/>
      <c r="S121" s="74"/>
      <c r="T121" s="76"/>
      <c r="U121" s="76"/>
      <c r="V121" s="297"/>
      <c r="W121" s="3"/>
      <c r="Y121" s="31"/>
      <c r="AA121" s="3"/>
      <c r="AB121" s="74"/>
      <c r="AC121" s="74"/>
      <c r="AD121" s="74"/>
      <c r="AE121" s="74"/>
      <c r="AF121" s="74"/>
      <c r="AG121" s="74"/>
      <c r="AH121" s="74"/>
      <c r="AI121" s="76"/>
      <c r="AJ121" s="74"/>
      <c r="AK121" s="74"/>
      <c r="AL121" s="74"/>
      <c r="AM121" s="74"/>
      <c r="AN121" s="74"/>
      <c r="AO121" s="74"/>
    </row>
    <row r="122" spans="3:41" s="1" customFormat="1" ht="11.15" customHeight="1" x14ac:dyDescent="0.2">
      <c r="C122" s="410"/>
      <c r="D122" s="424"/>
      <c r="E122" s="412"/>
      <c r="F122" s="425"/>
      <c r="G122" s="401"/>
      <c r="H122" s="409"/>
      <c r="I122" s="409"/>
      <c r="J122" s="409"/>
      <c r="K122" s="409"/>
      <c r="L122" s="409"/>
      <c r="M122" s="409"/>
      <c r="N122" s="409"/>
      <c r="O122" s="295"/>
      <c r="P122" s="36"/>
      <c r="Q122" s="36"/>
      <c r="R122" s="36"/>
      <c r="S122" s="36"/>
      <c r="V122" s="294"/>
      <c r="Y122" s="31"/>
      <c r="AA122" s="3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</row>
    <row r="123" spans="3:41" s="1" customFormat="1" ht="11.15" customHeight="1" x14ac:dyDescent="0.2">
      <c r="C123" s="414"/>
      <c r="D123" s="415"/>
      <c r="E123" s="416"/>
      <c r="F123" s="417"/>
      <c r="G123" s="401"/>
      <c r="H123" s="423" t="s">
        <v>67</v>
      </c>
      <c r="I123" s="419"/>
      <c r="J123" s="419"/>
      <c r="K123" s="419"/>
      <c r="L123" s="419"/>
      <c r="M123" s="419"/>
      <c r="N123" s="419"/>
      <c r="O123" s="306"/>
      <c r="P123" s="74"/>
      <c r="Q123" s="74"/>
      <c r="R123" s="74"/>
      <c r="S123" s="74"/>
      <c r="T123" s="76"/>
      <c r="U123" s="76"/>
      <c r="V123" s="297"/>
      <c r="Y123" s="31"/>
      <c r="AA123" s="3"/>
      <c r="AB123" s="36"/>
      <c r="AC123" s="36"/>
      <c r="AD123" s="36"/>
      <c r="AE123" s="36"/>
      <c r="AF123" s="36"/>
      <c r="AG123" s="36"/>
      <c r="AH123" s="36"/>
      <c r="AI123" s="296"/>
      <c r="AJ123" s="74"/>
      <c r="AK123" s="74"/>
      <c r="AL123" s="74"/>
      <c r="AM123" s="74"/>
      <c r="AN123" s="74"/>
      <c r="AO123" s="74"/>
    </row>
    <row r="124" spans="3:41" s="1" customFormat="1" ht="11.15" customHeight="1" x14ac:dyDescent="0.2">
      <c r="C124" s="410"/>
      <c r="D124" s="420"/>
      <c r="E124" s="421"/>
      <c r="F124" s="422"/>
      <c r="G124" s="401"/>
      <c r="H124" s="419"/>
      <c r="I124" s="419"/>
      <c r="J124" s="419"/>
      <c r="K124" s="419"/>
      <c r="L124" s="419"/>
      <c r="M124" s="419"/>
      <c r="N124" s="419"/>
      <c r="O124" s="306"/>
      <c r="P124" s="74"/>
      <c r="Q124" s="74"/>
      <c r="R124" s="74"/>
      <c r="S124" s="74"/>
      <c r="T124" s="75"/>
      <c r="U124" s="75"/>
      <c r="V124" s="297"/>
      <c r="Y124" s="31"/>
      <c r="AA124" s="3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</row>
    <row r="125" spans="3:41" s="1" customFormat="1" ht="11.15" customHeight="1" x14ac:dyDescent="0.2">
      <c r="C125" s="414"/>
      <c r="D125" s="420"/>
      <c r="E125" s="421"/>
      <c r="F125" s="422"/>
      <c r="G125" s="401"/>
      <c r="H125" s="423" t="s">
        <v>68</v>
      </c>
      <c r="I125" s="419"/>
      <c r="J125" s="419"/>
      <c r="K125" s="419"/>
      <c r="L125" s="419"/>
      <c r="M125" s="419"/>
      <c r="N125" s="419"/>
      <c r="O125" s="306"/>
      <c r="P125" s="74"/>
      <c r="Q125" s="74"/>
      <c r="R125" s="74"/>
      <c r="S125" s="74"/>
      <c r="T125" s="76"/>
      <c r="U125" s="76"/>
      <c r="V125" s="297"/>
      <c r="Y125" s="31"/>
      <c r="AA125" s="3"/>
      <c r="AB125" s="36"/>
      <c r="AC125" s="36"/>
      <c r="AD125" s="36"/>
      <c r="AE125" s="36"/>
      <c r="AF125" s="36"/>
      <c r="AG125" s="36"/>
      <c r="AH125" s="36"/>
      <c r="AI125" s="296"/>
      <c r="AJ125" s="74"/>
      <c r="AK125" s="74"/>
      <c r="AL125" s="74"/>
      <c r="AM125" s="74"/>
      <c r="AN125" s="74"/>
      <c r="AO125" s="74"/>
    </row>
    <row r="126" spans="3:41" s="1" customFormat="1" ht="11.15" customHeight="1" x14ac:dyDescent="0.2">
      <c r="C126" s="410"/>
      <c r="D126" s="411"/>
      <c r="E126" s="412"/>
      <c r="F126" s="425"/>
      <c r="G126" s="401"/>
      <c r="H126" s="419"/>
      <c r="I126" s="419"/>
      <c r="J126" s="419"/>
      <c r="K126" s="419"/>
      <c r="L126" s="419"/>
      <c r="M126" s="419"/>
      <c r="N126" s="419"/>
      <c r="O126" s="306"/>
      <c r="P126" s="74"/>
      <c r="Q126" s="74"/>
      <c r="R126" s="74"/>
      <c r="S126" s="74"/>
      <c r="T126" s="75"/>
      <c r="U126" s="75"/>
      <c r="V126" s="297"/>
      <c r="Y126" s="31"/>
      <c r="AA126" s="3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</row>
    <row r="127" spans="3:41" s="1" customFormat="1" ht="11.15" customHeight="1" x14ac:dyDescent="0.2">
      <c r="C127" s="414"/>
      <c r="D127" s="415"/>
      <c r="E127" s="416"/>
      <c r="F127" s="417"/>
      <c r="G127" s="401"/>
      <c r="H127" s="419"/>
      <c r="I127" s="419"/>
      <c r="J127" s="419"/>
      <c r="K127" s="419"/>
      <c r="L127" s="419"/>
      <c r="M127" s="419"/>
      <c r="N127" s="419"/>
      <c r="O127" s="306"/>
      <c r="P127" s="74"/>
      <c r="Q127" s="74"/>
      <c r="R127" s="74"/>
      <c r="S127" s="74"/>
      <c r="T127" s="76"/>
      <c r="U127" s="76"/>
      <c r="V127" s="297"/>
      <c r="Y127" s="31"/>
      <c r="AA127" s="3"/>
      <c r="AB127" s="36"/>
      <c r="AC127" s="36"/>
      <c r="AD127" s="36"/>
      <c r="AE127" s="36"/>
      <c r="AF127" s="36"/>
      <c r="AG127" s="36"/>
      <c r="AH127" s="36"/>
      <c r="AI127" s="296"/>
      <c r="AJ127" s="74"/>
      <c r="AK127" s="74"/>
      <c r="AL127" s="74"/>
      <c r="AM127" s="74"/>
      <c r="AN127" s="74"/>
      <c r="AO127" s="74"/>
    </row>
    <row r="128" spans="3:41" s="1" customFormat="1" ht="11.15" customHeight="1" x14ac:dyDescent="0.2">
      <c r="C128" s="410"/>
      <c r="D128" s="411"/>
      <c r="E128" s="412"/>
      <c r="F128" s="425"/>
      <c r="G128" s="401"/>
      <c r="H128" s="419"/>
      <c r="I128" s="419"/>
      <c r="J128" s="419"/>
      <c r="K128" s="419"/>
      <c r="L128" s="419"/>
      <c r="M128" s="419"/>
      <c r="N128" s="419"/>
      <c r="O128" s="306"/>
      <c r="P128" s="74"/>
      <c r="Q128" s="74"/>
      <c r="R128" s="74"/>
      <c r="S128" s="74"/>
      <c r="T128" s="75"/>
      <c r="U128" s="75"/>
      <c r="V128" s="297"/>
      <c r="Y128" s="31"/>
      <c r="AA128" s="3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</row>
    <row r="129" spans="3:41" s="1" customFormat="1" ht="11.15" customHeight="1" x14ac:dyDescent="0.2">
      <c r="C129" s="414"/>
      <c r="D129" s="415"/>
      <c r="E129" s="416"/>
      <c r="F129" s="417"/>
      <c r="G129" s="401"/>
      <c r="H129" s="423" t="s">
        <v>98</v>
      </c>
      <c r="I129" s="427"/>
      <c r="J129" s="419" t="s">
        <v>70</v>
      </c>
      <c r="K129" s="419"/>
      <c r="L129" s="419"/>
      <c r="M129" s="419"/>
      <c r="N129" s="419"/>
      <c r="O129" s="306"/>
      <c r="P129" s="74"/>
      <c r="Q129" s="74"/>
      <c r="R129" s="74"/>
      <c r="S129" s="74"/>
      <c r="T129" s="76"/>
      <c r="U129" s="76"/>
      <c r="V129" s="297"/>
      <c r="Y129" s="31"/>
      <c r="AA129" s="3"/>
      <c r="AB129" s="36"/>
      <c r="AC129" s="36"/>
      <c r="AD129" s="36"/>
      <c r="AE129" s="36"/>
      <c r="AF129" s="36"/>
      <c r="AG129" s="36"/>
      <c r="AH129" s="36"/>
      <c r="AI129" s="296"/>
      <c r="AJ129" s="74"/>
      <c r="AK129" s="74"/>
      <c r="AL129" s="74"/>
      <c r="AM129" s="74"/>
      <c r="AN129" s="74"/>
      <c r="AO129" s="74"/>
    </row>
    <row r="130" spans="3:41" s="1" customFormat="1" ht="11.15" customHeight="1" x14ac:dyDescent="0.2">
      <c r="C130" s="410"/>
      <c r="D130" s="420"/>
      <c r="E130" s="421"/>
      <c r="F130" s="422"/>
      <c r="G130" s="401"/>
      <c r="H130" s="419"/>
      <c r="I130" s="419"/>
      <c r="J130" s="419"/>
      <c r="K130" s="419"/>
      <c r="L130" s="419"/>
      <c r="M130" s="419"/>
      <c r="N130" s="419"/>
      <c r="O130" s="306"/>
      <c r="P130" s="74"/>
      <c r="Q130" s="74"/>
      <c r="R130" s="74"/>
      <c r="S130" s="74"/>
      <c r="T130" s="75"/>
      <c r="U130" s="75"/>
      <c r="V130" s="297"/>
      <c r="Y130" s="31"/>
      <c r="AA130" s="3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</row>
    <row r="131" spans="3:41" s="1" customFormat="1" ht="11.15" customHeight="1" x14ac:dyDescent="0.2">
      <c r="C131" s="414"/>
      <c r="D131" s="420"/>
      <c r="E131" s="421"/>
      <c r="F131" s="422"/>
      <c r="G131" s="401"/>
      <c r="H131" s="423" t="s">
        <v>72</v>
      </c>
      <c r="I131" s="419"/>
      <c r="J131" s="419" t="s">
        <v>63</v>
      </c>
      <c r="K131" s="867"/>
      <c r="L131" s="867"/>
      <c r="M131" s="428"/>
      <c r="N131" s="428"/>
      <c r="O131" s="306"/>
      <c r="P131" s="74"/>
      <c r="Q131" s="74"/>
      <c r="R131" s="74"/>
      <c r="S131" s="74"/>
      <c r="T131" s="76"/>
      <c r="U131" s="76"/>
      <c r="V131" s="297"/>
      <c r="Y131" s="31"/>
      <c r="AA131" s="3"/>
      <c r="AB131" s="36"/>
      <c r="AC131" s="36"/>
      <c r="AD131" s="36"/>
      <c r="AE131" s="36"/>
      <c r="AF131" s="36"/>
      <c r="AG131" s="36"/>
      <c r="AH131" s="36"/>
      <c r="AI131" s="296"/>
      <c r="AJ131" s="74"/>
      <c r="AK131" s="74"/>
      <c r="AL131" s="74"/>
      <c r="AM131" s="74"/>
      <c r="AN131" s="74"/>
      <c r="AO131" s="74"/>
    </row>
    <row r="132" spans="3:41" s="1" customFormat="1" ht="11.15" customHeight="1" x14ac:dyDescent="0.2">
      <c r="C132" s="410"/>
      <c r="D132" s="411"/>
      <c r="E132" s="412"/>
      <c r="F132" s="425"/>
      <c r="G132" s="401"/>
      <c r="H132" s="419"/>
      <c r="I132" s="419"/>
      <c r="J132" s="419"/>
      <c r="K132" s="419"/>
      <c r="L132" s="419"/>
      <c r="M132" s="419"/>
      <c r="N132" s="419"/>
      <c r="O132" s="306"/>
      <c r="P132" s="74"/>
      <c r="Q132" s="74"/>
      <c r="R132" s="74"/>
      <c r="S132" s="74"/>
      <c r="T132" s="75"/>
      <c r="U132" s="75"/>
      <c r="V132" s="297"/>
      <c r="Y132" s="31"/>
      <c r="AA132" s="3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</row>
    <row r="133" spans="3:41" s="1" customFormat="1" ht="11.15" customHeight="1" x14ac:dyDescent="0.2">
      <c r="C133" s="414"/>
      <c r="D133" s="415"/>
      <c r="E133" s="429"/>
      <c r="F133" s="417"/>
      <c r="G133" s="430"/>
      <c r="H133" s="431" t="s">
        <v>73</v>
      </c>
      <c r="I133" s="409"/>
      <c r="J133" s="430" t="s">
        <v>74</v>
      </c>
      <c r="K133" s="460"/>
      <c r="L133" s="419"/>
      <c r="M133" s="419"/>
      <c r="N133" s="419"/>
      <c r="O133" s="306"/>
      <c r="P133" s="74"/>
      <c r="Q133" s="74"/>
      <c r="R133" s="74"/>
      <c r="S133" s="74"/>
      <c r="T133" s="76"/>
      <c r="U133" s="76"/>
      <c r="V133" s="297"/>
      <c r="Y133" s="31"/>
      <c r="AA133" s="3"/>
      <c r="AB133" s="36"/>
      <c r="AC133" s="36"/>
      <c r="AD133" s="36"/>
      <c r="AE133" s="36"/>
      <c r="AF133" s="36"/>
      <c r="AG133" s="36"/>
      <c r="AH133" s="36"/>
      <c r="AI133" s="296"/>
      <c r="AJ133" s="74"/>
      <c r="AK133" s="74"/>
      <c r="AL133" s="74"/>
      <c r="AM133" s="74"/>
      <c r="AN133" s="74"/>
      <c r="AO133" s="74"/>
    </row>
    <row r="134" spans="3:41" s="1" customFormat="1" ht="11.15" customHeight="1" x14ac:dyDescent="0.2">
      <c r="C134" s="410"/>
      <c r="D134" s="420"/>
      <c r="E134" s="421"/>
      <c r="F134" s="422"/>
      <c r="G134" s="430"/>
      <c r="H134" s="430"/>
      <c r="I134" s="430"/>
      <c r="J134" s="430"/>
      <c r="K134" s="419"/>
      <c r="L134" s="419"/>
      <c r="M134" s="419"/>
      <c r="N134" s="419"/>
      <c r="O134" s="306"/>
      <c r="P134" s="74"/>
      <c r="Q134" s="74"/>
      <c r="R134" s="74"/>
      <c r="S134" s="74"/>
      <c r="T134" s="75"/>
      <c r="U134" s="75"/>
      <c r="V134" s="297"/>
      <c r="Y134" s="31"/>
      <c r="AA134" s="3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</row>
    <row r="135" spans="3:41" s="1" customFormat="1" ht="11.15" customHeight="1" x14ac:dyDescent="0.2">
      <c r="C135" s="414"/>
      <c r="D135" s="415"/>
      <c r="E135" s="416"/>
      <c r="F135" s="417"/>
      <c r="G135" s="401"/>
      <c r="H135" s="423" t="s">
        <v>77</v>
      </c>
      <c r="I135" s="419"/>
      <c r="J135" s="419" t="s">
        <v>63</v>
      </c>
      <c r="K135" s="428"/>
      <c r="L135" s="419"/>
      <c r="M135" s="419"/>
      <c r="N135" s="419"/>
      <c r="O135" s="306"/>
      <c r="P135" s="74"/>
      <c r="Q135" s="74"/>
      <c r="R135" s="74"/>
      <c r="S135" s="74"/>
      <c r="T135" s="76"/>
      <c r="U135" s="76"/>
      <c r="V135" s="297"/>
      <c r="Y135" s="31"/>
      <c r="AA135" s="3"/>
      <c r="AB135" s="36"/>
      <c r="AC135" s="36"/>
      <c r="AD135" s="36"/>
      <c r="AE135" s="36"/>
      <c r="AF135" s="36"/>
      <c r="AG135" s="36"/>
      <c r="AH135" s="36"/>
      <c r="AI135" s="296"/>
      <c r="AJ135" s="74"/>
      <c r="AK135" s="74"/>
      <c r="AL135" s="74"/>
      <c r="AM135" s="74"/>
      <c r="AN135" s="74"/>
      <c r="AO135" s="74"/>
    </row>
    <row r="136" spans="3:41" s="1" customFormat="1" ht="11.15" customHeight="1" x14ac:dyDescent="0.2">
      <c r="C136" s="410"/>
      <c r="D136" s="432"/>
      <c r="E136" s="433"/>
      <c r="F136" s="413"/>
      <c r="G136" s="401"/>
      <c r="H136" s="419"/>
      <c r="I136" s="419"/>
      <c r="J136" s="419"/>
      <c r="K136" s="409"/>
      <c r="L136" s="409"/>
      <c r="M136" s="409"/>
      <c r="N136" s="409"/>
      <c r="O136" s="295"/>
      <c r="P136" s="36"/>
      <c r="Q136" s="36"/>
      <c r="R136" s="36"/>
      <c r="S136" s="36"/>
      <c r="T136" s="36"/>
      <c r="U136" s="36"/>
      <c r="V136" s="294"/>
      <c r="Y136" s="31"/>
      <c r="AA136" s="3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</row>
    <row r="137" spans="3:41" s="1" customFormat="1" ht="11.15" customHeight="1" x14ac:dyDescent="0.2">
      <c r="C137" s="414"/>
      <c r="D137" s="434"/>
      <c r="E137" s="435"/>
      <c r="F137" s="436"/>
      <c r="G137" s="401"/>
      <c r="H137" s="423" t="s">
        <v>73</v>
      </c>
      <c r="I137" s="409"/>
      <c r="J137" s="430" t="s">
        <v>74</v>
      </c>
      <c r="K137" s="419"/>
      <c r="L137" s="409"/>
      <c r="M137" s="409"/>
      <c r="N137" s="409"/>
      <c r="O137" s="295"/>
      <c r="P137" s="36"/>
      <c r="Q137" s="36"/>
      <c r="R137" s="36"/>
      <c r="S137" s="36"/>
      <c r="T137" s="296"/>
      <c r="U137" s="296"/>
      <c r="V137" s="297"/>
      <c r="Y137" s="31"/>
      <c r="AA137" s="3"/>
      <c r="AB137" s="36"/>
      <c r="AC137" s="36"/>
      <c r="AD137" s="36"/>
      <c r="AE137" s="36"/>
      <c r="AF137" s="36"/>
      <c r="AG137" s="36"/>
      <c r="AH137" s="36"/>
      <c r="AI137" s="296"/>
      <c r="AJ137" s="74"/>
      <c r="AK137" s="74"/>
      <c r="AL137" s="74"/>
      <c r="AM137" s="74"/>
      <c r="AN137" s="74"/>
      <c r="AO137" s="74"/>
    </row>
    <row r="138" spans="3:41" s="1" customFormat="1" ht="11.15" customHeight="1" x14ac:dyDescent="0.2">
      <c r="C138" s="410"/>
      <c r="D138" s="432"/>
      <c r="E138" s="433"/>
      <c r="F138" s="413"/>
      <c r="G138" s="430"/>
      <c r="H138" s="409"/>
      <c r="I138" s="409"/>
      <c r="J138" s="409"/>
      <c r="K138" s="409"/>
      <c r="L138" s="409"/>
      <c r="M138" s="409"/>
      <c r="N138" s="409"/>
      <c r="O138" s="295"/>
      <c r="P138" s="36"/>
      <c r="Q138" s="36"/>
      <c r="R138" s="36"/>
      <c r="S138" s="36"/>
      <c r="T138" s="36"/>
      <c r="U138" s="36"/>
      <c r="V138" s="294"/>
      <c r="Y138" s="31"/>
      <c r="AA138" s="3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</row>
    <row r="139" spans="3:41" s="1" customFormat="1" ht="11.15" customHeight="1" x14ac:dyDescent="0.2">
      <c r="C139" s="414"/>
      <c r="D139" s="434"/>
      <c r="E139" s="435"/>
      <c r="F139" s="436"/>
      <c r="G139" s="430"/>
      <c r="H139" s="430"/>
      <c r="I139" s="430"/>
      <c r="J139" s="409"/>
      <c r="K139" s="409"/>
      <c r="L139" s="409"/>
      <c r="M139" s="409"/>
      <c r="N139" s="409"/>
      <c r="O139" s="295"/>
      <c r="P139" s="36"/>
      <c r="Q139" s="36"/>
      <c r="R139" s="36"/>
      <c r="S139" s="36"/>
      <c r="T139" s="296"/>
      <c r="U139" s="296"/>
      <c r="V139" s="297"/>
      <c r="Y139" s="31"/>
      <c r="AA139" s="3"/>
      <c r="AB139" s="36"/>
      <c r="AC139" s="36"/>
      <c r="AD139" s="36"/>
      <c r="AE139" s="36"/>
      <c r="AF139" s="36"/>
      <c r="AG139" s="36"/>
      <c r="AH139" s="36"/>
      <c r="AI139" s="296"/>
      <c r="AJ139" s="74"/>
      <c r="AK139" s="74"/>
      <c r="AL139" s="74"/>
      <c r="AM139" s="74"/>
      <c r="AN139" s="74"/>
      <c r="AO139" s="74"/>
    </row>
    <row r="140" spans="3:41" s="1" customFormat="1" ht="11.15" customHeight="1" x14ac:dyDescent="0.2">
      <c r="C140" s="410"/>
      <c r="D140" s="432"/>
      <c r="E140" s="433"/>
      <c r="F140" s="413"/>
      <c r="G140" s="430"/>
      <c r="H140" s="430"/>
      <c r="I140" s="430"/>
      <c r="J140" s="409"/>
      <c r="K140" s="409"/>
      <c r="L140" s="409"/>
      <c r="M140" s="409"/>
      <c r="N140" s="409"/>
      <c r="O140" s="295"/>
      <c r="P140" s="36"/>
      <c r="Q140" s="36"/>
      <c r="R140" s="36"/>
      <c r="S140" s="36"/>
      <c r="T140" s="36"/>
      <c r="U140" s="36"/>
      <c r="V140" s="294"/>
      <c r="Y140" s="31"/>
      <c r="AA140" s="3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</row>
    <row r="141" spans="3:41" s="1" customFormat="1" ht="11.15" customHeight="1" x14ac:dyDescent="0.2">
      <c r="C141" s="414"/>
      <c r="D141" s="434"/>
      <c r="E141" s="435"/>
      <c r="F141" s="436"/>
      <c r="G141" s="401"/>
      <c r="H141" s="437" t="s">
        <v>99</v>
      </c>
      <c r="I141" s="401"/>
      <c r="J141" s="409"/>
      <c r="K141" s="409"/>
      <c r="L141" s="409"/>
      <c r="M141" s="409"/>
      <c r="N141" s="409"/>
      <c r="O141" s="295"/>
      <c r="P141" s="36"/>
      <c r="Q141" s="36"/>
      <c r="R141" s="36"/>
      <c r="S141" s="36"/>
      <c r="T141" s="296"/>
      <c r="U141" s="296"/>
      <c r="V141" s="297"/>
      <c r="Y141" s="31"/>
      <c r="AA141" s="3"/>
      <c r="AB141" s="36"/>
      <c r="AC141" s="36"/>
      <c r="AD141" s="36"/>
      <c r="AE141" s="36"/>
      <c r="AF141" s="36"/>
      <c r="AG141" s="36"/>
      <c r="AH141" s="36"/>
      <c r="AI141" s="296"/>
      <c r="AJ141" s="74"/>
      <c r="AK141" s="74"/>
      <c r="AL141" s="74"/>
      <c r="AM141" s="74"/>
      <c r="AN141" s="74"/>
      <c r="AO141" s="74"/>
    </row>
    <row r="142" spans="3:41" s="1" customFormat="1" ht="11.15" customHeight="1" x14ac:dyDescent="0.2">
      <c r="C142" s="410"/>
      <c r="D142" s="432"/>
      <c r="E142" s="433"/>
      <c r="F142" s="413"/>
      <c r="G142" s="401"/>
      <c r="H142" s="409"/>
      <c r="I142" s="409"/>
      <c r="J142" s="409"/>
      <c r="K142" s="409"/>
      <c r="L142" s="409"/>
      <c r="M142" s="409"/>
      <c r="N142" s="409"/>
      <c r="O142" s="295"/>
      <c r="P142" s="36"/>
      <c r="Q142" s="36"/>
      <c r="R142" s="36"/>
      <c r="S142" s="36"/>
      <c r="T142" s="36"/>
      <c r="U142" s="36"/>
      <c r="V142" s="294"/>
      <c r="Y142" s="31"/>
      <c r="AA142" s="3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</row>
    <row r="143" spans="3:41" s="1" customFormat="1" ht="11.15" customHeight="1" x14ac:dyDescent="0.2">
      <c r="C143" s="406" t="s">
        <v>100</v>
      </c>
      <c r="D143" s="434" t="s">
        <v>43</v>
      </c>
      <c r="E143" s="438" t="s">
        <v>81</v>
      </c>
      <c r="F143" s="436">
        <f>I121/1000</f>
        <v>0</v>
      </c>
      <c r="G143" s="401"/>
      <c r="H143" s="409"/>
      <c r="I143" s="409"/>
      <c r="J143" s="409"/>
      <c r="K143" s="409"/>
      <c r="L143" s="409"/>
      <c r="M143" s="409"/>
      <c r="N143" s="409"/>
      <c r="O143" s="295"/>
      <c r="P143" s="36"/>
      <c r="Q143" s="36"/>
      <c r="R143" s="36"/>
      <c r="S143" s="36"/>
      <c r="T143" s="296"/>
      <c r="U143" s="296"/>
      <c r="V143" s="297"/>
      <c r="Y143" s="31"/>
      <c r="AA143" s="3"/>
      <c r="AB143" s="36"/>
      <c r="AC143" s="36"/>
      <c r="AD143" s="36"/>
      <c r="AE143" s="36"/>
      <c r="AF143" s="36"/>
      <c r="AG143" s="36"/>
      <c r="AH143" s="36"/>
      <c r="AI143" s="296"/>
      <c r="AJ143" s="74"/>
      <c r="AK143" s="74"/>
      <c r="AL143" s="74"/>
      <c r="AM143" s="74"/>
      <c r="AN143" s="74"/>
      <c r="AO143" s="74"/>
    </row>
    <row r="144" spans="3:41" s="1" customFormat="1" ht="11.15" customHeight="1" x14ac:dyDescent="0.2">
      <c r="C144" s="410"/>
      <c r="D144" s="432"/>
      <c r="E144" s="433"/>
      <c r="F144" s="413"/>
      <c r="G144" s="401"/>
      <c r="H144" s="409"/>
      <c r="I144" s="409"/>
      <c r="J144" s="409"/>
      <c r="K144" s="409"/>
      <c r="L144" s="409"/>
      <c r="M144" s="409"/>
      <c r="N144" s="409"/>
      <c r="O144" s="295"/>
      <c r="P144" s="36"/>
      <c r="Q144" s="36"/>
      <c r="R144" s="36"/>
      <c r="S144" s="36"/>
      <c r="T144" s="36"/>
      <c r="U144" s="36"/>
      <c r="V144" s="294"/>
      <c r="Y144" s="31"/>
      <c r="AA144" s="3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</row>
    <row r="145" spans="1:41" s="1" customFormat="1" ht="11.15" customHeight="1" x14ac:dyDescent="0.2">
      <c r="C145" s="414"/>
      <c r="D145" s="434"/>
      <c r="E145" s="435"/>
      <c r="F145" s="436"/>
      <c r="G145" s="401"/>
      <c r="H145" s="442" t="s">
        <v>101</v>
      </c>
      <c r="I145" s="456"/>
      <c r="J145" s="437"/>
      <c r="K145" s="457"/>
      <c r="L145" s="457"/>
      <c r="M145" s="457"/>
      <c r="N145" s="457"/>
      <c r="O145" s="295"/>
      <c r="P145" s="36"/>
      <c r="Q145" s="36"/>
      <c r="R145" s="36"/>
      <c r="S145" s="36"/>
      <c r="T145" s="296"/>
      <c r="U145" s="296"/>
      <c r="V145" s="297"/>
      <c r="Y145" s="31"/>
      <c r="AA145" s="3"/>
      <c r="AB145" s="36"/>
      <c r="AC145" s="36"/>
      <c r="AD145" s="36"/>
      <c r="AE145" s="36"/>
      <c r="AF145" s="36"/>
      <c r="AG145" s="36"/>
      <c r="AH145" s="36"/>
      <c r="AI145" s="296"/>
      <c r="AJ145" s="74"/>
      <c r="AK145" s="74"/>
      <c r="AL145" s="74"/>
      <c r="AM145" s="74"/>
      <c r="AN145" s="74"/>
      <c r="AO145" s="74"/>
    </row>
    <row r="146" spans="1:41" s="1" customFormat="1" ht="11.15" customHeight="1" x14ac:dyDescent="0.2">
      <c r="C146" s="410"/>
      <c r="D146" s="432"/>
      <c r="E146" s="433"/>
      <c r="F146" s="413"/>
      <c r="G146" s="401"/>
      <c r="H146" s="409"/>
      <c r="I146" s="409"/>
      <c r="J146" s="437"/>
      <c r="K146" s="409"/>
      <c r="L146" s="409"/>
      <c r="M146" s="409"/>
      <c r="N146" s="409"/>
      <c r="O146" s="295"/>
      <c r="P146" s="36"/>
      <c r="Q146" s="36"/>
      <c r="R146" s="36"/>
      <c r="S146" s="36"/>
      <c r="T146" s="36"/>
      <c r="U146" s="36"/>
      <c r="V146" s="294"/>
      <c r="Y146" s="31"/>
      <c r="AA146" s="3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</row>
    <row r="147" spans="1:41" s="1" customFormat="1" ht="11.15" customHeight="1" x14ac:dyDescent="0.2">
      <c r="A147" s="715"/>
      <c r="C147" s="414"/>
      <c r="D147" s="434"/>
      <c r="E147" s="435"/>
      <c r="F147" s="436"/>
      <c r="G147" s="401"/>
      <c r="H147" s="442" t="s">
        <v>73</v>
      </c>
      <c r="I147" s="445"/>
      <c r="J147" s="409" t="s">
        <v>70</v>
      </c>
      <c r="K147" s="409"/>
      <c r="L147" s="409"/>
      <c r="M147" s="409"/>
      <c r="N147" s="409"/>
      <c r="O147" s="295"/>
      <c r="P147" s="36"/>
      <c r="Q147" s="36"/>
      <c r="R147" s="36"/>
      <c r="S147" s="36"/>
      <c r="T147" s="296"/>
      <c r="U147" s="296"/>
      <c r="V147" s="297"/>
      <c r="Y147" s="31"/>
      <c r="AA147" s="3"/>
      <c r="AB147" s="36"/>
      <c r="AC147" s="36"/>
      <c r="AD147" s="36"/>
      <c r="AE147" s="36"/>
      <c r="AF147" s="36"/>
      <c r="AG147" s="36"/>
      <c r="AH147" s="36"/>
      <c r="AI147" s="296"/>
      <c r="AJ147" s="74"/>
      <c r="AK147" s="74"/>
      <c r="AL147" s="74"/>
      <c r="AM147" s="74"/>
      <c r="AN147" s="74"/>
      <c r="AO147" s="74"/>
    </row>
    <row r="148" spans="1:41" s="1" customFormat="1" ht="11.15" customHeight="1" x14ac:dyDescent="0.2">
      <c r="C148" s="410"/>
      <c r="D148" s="432"/>
      <c r="E148" s="433"/>
      <c r="F148" s="413"/>
      <c r="G148" s="401"/>
      <c r="H148" s="442"/>
      <c r="I148" s="456"/>
      <c r="J148" s="437"/>
      <c r="K148" s="457"/>
      <c r="L148" s="457"/>
      <c r="M148" s="457"/>
      <c r="N148" s="457"/>
      <c r="O148" s="295"/>
      <c r="P148" s="36"/>
      <c r="Q148" s="36"/>
      <c r="R148" s="36"/>
      <c r="S148" s="36"/>
      <c r="T148" s="36"/>
      <c r="U148" s="36"/>
      <c r="V148" s="294"/>
      <c r="Y148" s="31"/>
      <c r="AA148" s="3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</row>
    <row r="149" spans="1:41" s="1" customFormat="1" ht="11.15" customHeight="1" x14ac:dyDescent="0.2">
      <c r="C149" s="414"/>
      <c r="D149" s="434"/>
      <c r="E149" s="435"/>
      <c r="F149" s="436"/>
      <c r="G149" s="401"/>
      <c r="H149" s="409"/>
      <c r="I149" s="409"/>
      <c r="J149" s="409"/>
      <c r="K149" s="409"/>
      <c r="L149" s="409"/>
      <c r="M149" s="409"/>
      <c r="N149" s="409"/>
      <c r="O149" s="295"/>
      <c r="P149" s="36"/>
      <c r="Q149" s="36"/>
      <c r="R149" s="36"/>
      <c r="S149" s="36"/>
      <c r="T149" s="296"/>
      <c r="U149" s="296"/>
      <c r="V149" s="297"/>
      <c r="Y149" s="31"/>
      <c r="AA149" s="3"/>
      <c r="AB149" s="36"/>
      <c r="AC149" s="36"/>
      <c r="AD149" s="36"/>
      <c r="AE149" s="36"/>
      <c r="AF149" s="36"/>
      <c r="AG149" s="36"/>
      <c r="AH149" s="36"/>
      <c r="AI149" s="296"/>
      <c r="AJ149" s="74"/>
      <c r="AK149" s="74"/>
      <c r="AL149" s="74"/>
      <c r="AM149" s="74"/>
      <c r="AN149" s="74"/>
      <c r="AO149" s="74"/>
    </row>
    <row r="150" spans="1:41" s="1" customFormat="1" ht="11.15" customHeight="1" x14ac:dyDescent="0.2">
      <c r="C150" s="410"/>
      <c r="D150" s="432"/>
      <c r="E150" s="433"/>
      <c r="F150" s="413"/>
      <c r="G150" s="401"/>
      <c r="H150" s="409"/>
      <c r="I150" s="409"/>
      <c r="J150" s="409"/>
      <c r="K150" s="409"/>
      <c r="L150" s="409"/>
      <c r="M150" s="409"/>
      <c r="N150" s="409"/>
      <c r="O150" s="295"/>
      <c r="P150" s="36"/>
      <c r="Q150" s="36"/>
      <c r="R150" s="36"/>
      <c r="S150" s="36"/>
      <c r="T150" s="36"/>
      <c r="U150" s="36"/>
      <c r="V150" s="294"/>
      <c r="Y150" s="31"/>
      <c r="AA150" s="3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1" customFormat="1" ht="11.15" customHeight="1" x14ac:dyDescent="0.2">
      <c r="C151" s="414"/>
      <c r="D151" s="434"/>
      <c r="E151" s="435"/>
      <c r="F151" s="436"/>
      <c r="G151" s="401"/>
      <c r="H151" s="457"/>
      <c r="I151" s="458"/>
      <c r="J151" s="409"/>
      <c r="K151" s="409"/>
      <c r="L151" s="409"/>
      <c r="M151" s="409"/>
      <c r="N151" s="409"/>
      <c r="O151" s="295"/>
      <c r="P151" s="36"/>
      <c r="Q151" s="36"/>
      <c r="R151" s="36"/>
      <c r="S151" s="36"/>
      <c r="T151" s="296"/>
      <c r="U151" s="296"/>
      <c r="V151" s="297"/>
      <c r="Y151" s="31"/>
      <c r="AA151" s="3"/>
      <c r="AB151" s="36"/>
      <c r="AC151" s="36"/>
      <c r="AD151" s="36"/>
      <c r="AE151" s="36"/>
      <c r="AF151" s="36"/>
      <c r="AG151" s="36"/>
      <c r="AH151" s="36"/>
      <c r="AI151" s="296"/>
      <c r="AJ151" s="74"/>
      <c r="AK151" s="74"/>
      <c r="AL151" s="74"/>
      <c r="AM151" s="74"/>
      <c r="AN151" s="74"/>
      <c r="AO151" s="74"/>
    </row>
    <row r="152" spans="1:41" s="1" customFormat="1" ht="11.15" customHeight="1" x14ac:dyDescent="0.2">
      <c r="C152" s="410"/>
      <c r="D152" s="432"/>
      <c r="E152" s="433"/>
      <c r="F152" s="413"/>
      <c r="G152" s="401"/>
      <c r="H152" s="409"/>
      <c r="I152" s="409"/>
      <c r="J152" s="409"/>
      <c r="K152" s="409"/>
      <c r="L152" s="409"/>
      <c r="M152" s="409"/>
      <c r="N152" s="409"/>
      <c r="O152" s="295"/>
      <c r="P152" s="36"/>
      <c r="Q152" s="36"/>
      <c r="R152" s="36"/>
      <c r="S152" s="36"/>
      <c r="T152" s="36"/>
      <c r="U152" s="36"/>
      <c r="V152" s="294"/>
      <c r="Y152" s="31"/>
      <c r="AA152" s="3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</row>
    <row r="153" spans="1:41" s="1" customFormat="1" ht="11.15" customHeight="1" x14ac:dyDescent="0.2">
      <c r="C153" s="414"/>
      <c r="D153" s="434"/>
      <c r="E153" s="435"/>
      <c r="F153" s="436"/>
      <c r="G153" s="401"/>
      <c r="H153" s="409"/>
      <c r="I153" s="409"/>
      <c r="J153" s="409"/>
      <c r="K153" s="409"/>
      <c r="L153" s="409"/>
      <c r="M153" s="409"/>
      <c r="N153" s="409"/>
      <c r="O153" s="295"/>
      <c r="P153" s="36"/>
      <c r="Q153" s="36"/>
      <c r="R153" s="36"/>
      <c r="S153" s="36"/>
      <c r="T153" s="296"/>
      <c r="U153" s="296"/>
      <c r="V153" s="297"/>
      <c r="Y153" s="31"/>
      <c r="AA153" s="3"/>
      <c r="AB153" s="36"/>
      <c r="AC153" s="36"/>
      <c r="AD153" s="36"/>
      <c r="AE153" s="36"/>
      <c r="AF153" s="36"/>
      <c r="AG153" s="36"/>
      <c r="AH153" s="36"/>
      <c r="AI153" s="296"/>
      <c r="AJ153" s="74"/>
      <c r="AK153" s="74"/>
      <c r="AL153" s="74"/>
      <c r="AM153" s="74"/>
      <c r="AN153" s="74"/>
      <c r="AO153" s="74"/>
    </row>
    <row r="154" spans="1:41" s="1" customFormat="1" ht="11.15" customHeight="1" x14ac:dyDescent="0.2">
      <c r="C154" s="410"/>
      <c r="D154" s="432"/>
      <c r="E154" s="433"/>
      <c r="F154" s="413"/>
      <c r="G154" s="401"/>
      <c r="H154" s="409"/>
      <c r="I154" s="409"/>
      <c r="J154" s="409"/>
      <c r="K154" s="409"/>
      <c r="L154" s="409"/>
      <c r="M154" s="409"/>
      <c r="N154" s="409"/>
      <c r="O154" s="295"/>
      <c r="P154" s="36"/>
      <c r="Q154" s="36"/>
      <c r="R154" s="36"/>
      <c r="S154" s="36"/>
      <c r="T154" s="36"/>
      <c r="U154" s="36"/>
      <c r="V154" s="294"/>
      <c r="Y154" s="31"/>
      <c r="AA154" s="3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</row>
    <row r="155" spans="1:41" s="1" customFormat="1" ht="11.15" customHeight="1" x14ac:dyDescent="0.2">
      <c r="C155" s="414"/>
      <c r="D155" s="434"/>
      <c r="E155" s="435"/>
      <c r="F155" s="436"/>
      <c r="G155" s="404"/>
      <c r="H155" s="446"/>
      <c r="I155" s="446"/>
      <c r="J155" s="446"/>
      <c r="K155" s="446"/>
      <c r="L155" s="446"/>
      <c r="M155" s="446"/>
      <c r="N155" s="446"/>
      <c r="O155" s="346"/>
      <c r="P155" s="37"/>
      <c r="Q155" s="37"/>
      <c r="R155" s="37"/>
      <c r="S155" s="37"/>
      <c r="T155" s="347"/>
      <c r="U155" s="347"/>
      <c r="V155" s="348"/>
      <c r="Y155" s="31"/>
      <c r="AA155" s="3"/>
      <c r="AB155" s="36"/>
      <c r="AC155" s="36"/>
      <c r="AD155" s="36"/>
      <c r="AE155" s="36"/>
      <c r="AF155" s="36"/>
      <c r="AG155" s="36"/>
      <c r="AH155" s="36"/>
      <c r="AI155" s="296"/>
      <c r="AJ155" s="74"/>
      <c r="AK155" s="74"/>
      <c r="AL155" s="74"/>
      <c r="AM155" s="74"/>
      <c r="AN155" s="74"/>
      <c r="AO155" s="74"/>
    </row>
    <row r="156" spans="1:41" s="1" customFormat="1" ht="11.15" customHeight="1" x14ac:dyDescent="0.2">
      <c r="C156" s="447"/>
      <c r="D156" s="853" t="s">
        <v>86</v>
      </c>
      <c r="E156" s="448"/>
      <c r="F156" s="448"/>
      <c r="G156" s="449"/>
      <c r="H156" s="450"/>
      <c r="I156" s="450"/>
      <c r="J156" s="450"/>
      <c r="K156" s="450"/>
      <c r="L156" s="450"/>
      <c r="M156" s="851"/>
      <c r="N156" s="851"/>
      <c r="O156" s="288"/>
      <c r="P156" s="256"/>
      <c r="Q156" s="256"/>
      <c r="R156" s="256"/>
      <c r="S156" s="256"/>
      <c r="T156" s="256"/>
      <c r="U156" s="256"/>
      <c r="V156" s="287"/>
      <c r="Y156" s="31"/>
      <c r="AA156" s="3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</row>
    <row r="157" spans="1:41" s="1" customFormat="1" ht="11.15" customHeight="1" x14ac:dyDescent="0.2">
      <c r="C157" s="451"/>
      <c r="D157" s="854"/>
      <c r="E157" s="453"/>
      <c r="F157" s="454"/>
      <c r="G157" s="452"/>
      <c r="H157" s="455"/>
      <c r="I157" s="455"/>
      <c r="J157" s="455"/>
      <c r="K157" s="455"/>
      <c r="L157" s="455"/>
      <c r="M157" s="852"/>
      <c r="N157" s="852"/>
      <c r="O157" s="349"/>
      <c r="P157" s="171"/>
      <c r="Q157" s="171"/>
      <c r="R157" s="171"/>
      <c r="S157" s="38"/>
      <c r="T157" s="38"/>
      <c r="U157" s="38"/>
      <c r="V157" s="405"/>
      <c r="Y157" s="31"/>
      <c r="AA157" s="3"/>
      <c r="AB157" s="36"/>
      <c r="AC157" s="36"/>
      <c r="AD157" s="36"/>
      <c r="AE157" s="36"/>
      <c r="AF157" s="36"/>
      <c r="AG157" s="36"/>
      <c r="AH157" s="36"/>
      <c r="AI157" s="296"/>
      <c r="AJ157" s="74"/>
      <c r="AK157" s="74"/>
      <c r="AL157" s="74"/>
      <c r="AM157" s="74"/>
      <c r="AN157" s="74"/>
      <c r="AO157" s="74"/>
    </row>
    <row r="158" spans="1:41" s="1" customFormat="1" ht="11.15" customHeight="1" x14ac:dyDescent="0.2"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</row>
    <row r="159" spans="1:41" s="1" customFormat="1" ht="12" customHeight="1" x14ac:dyDescent="0.2">
      <c r="AE159" s="46"/>
    </row>
    <row r="160" spans="1:41" x14ac:dyDescent="0.2">
      <c r="A160" s="63"/>
      <c r="B160" s="190"/>
    </row>
    <row r="161" spans="3:41" x14ac:dyDescent="0.2">
      <c r="D161" s="39"/>
      <c r="X161" s="39"/>
    </row>
    <row r="162" spans="3:41" ht="19" x14ac:dyDescent="0.2">
      <c r="H162" s="389"/>
      <c r="I162" s="389"/>
      <c r="J162" s="389"/>
      <c r="K162" s="389"/>
      <c r="L162" s="389"/>
      <c r="M162" s="389"/>
      <c r="N162" s="389"/>
      <c r="O162" s="389"/>
      <c r="P162" s="389"/>
      <c r="V162" s="84"/>
      <c r="AB162" s="843"/>
      <c r="AC162" s="843"/>
      <c r="AD162" s="843"/>
      <c r="AE162" s="843"/>
      <c r="AF162" s="843"/>
      <c r="AJ162" s="84"/>
      <c r="AK162" s="84"/>
      <c r="AL162" s="84"/>
      <c r="AM162" s="84"/>
      <c r="AN162" s="84"/>
      <c r="AO162" s="84"/>
    </row>
    <row r="164" spans="3:41" x14ac:dyDescent="0.2">
      <c r="H164" s="841"/>
      <c r="I164" s="841"/>
      <c r="J164" s="3"/>
      <c r="K164" s="841"/>
      <c r="L164" s="841"/>
      <c r="M164" s="841"/>
      <c r="N164" s="841"/>
      <c r="O164" s="841"/>
      <c r="P164" s="841"/>
      <c r="Q164" s="841"/>
      <c r="R164" s="3"/>
      <c r="S164" s="3"/>
      <c r="T164" s="3"/>
      <c r="U164" s="3"/>
      <c r="V164" s="3"/>
      <c r="AB164" s="841"/>
      <c r="AC164" s="841"/>
      <c r="AD164" s="841"/>
      <c r="AE164" s="841"/>
      <c r="AF164" s="841"/>
      <c r="AG164" s="841"/>
      <c r="AH164" s="3"/>
      <c r="AI164" s="3"/>
      <c r="AJ164" s="3"/>
      <c r="AK164" s="3"/>
      <c r="AL164" s="3"/>
      <c r="AM164" s="3"/>
      <c r="AN164" s="3"/>
      <c r="AO164" s="3"/>
    </row>
    <row r="165" spans="3:41" x14ac:dyDescent="0.2">
      <c r="C165" s="3"/>
      <c r="D165" s="3"/>
      <c r="E165" s="3"/>
      <c r="F165" s="3"/>
      <c r="G165" s="3"/>
      <c r="H165" s="841"/>
      <c r="I165" s="841"/>
      <c r="J165" s="3"/>
      <c r="K165" s="841"/>
      <c r="L165" s="841"/>
      <c r="M165" s="841"/>
      <c r="N165" s="841"/>
      <c r="O165" s="841"/>
      <c r="P165" s="841"/>
      <c r="Q165" s="841"/>
      <c r="R165" s="3"/>
      <c r="S165" s="3"/>
      <c r="V165" s="85"/>
      <c r="W165" s="3"/>
      <c r="X165" s="3"/>
      <c r="Y165" s="3"/>
      <c r="Z165" s="3"/>
      <c r="AA165" s="3"/>
      <c r="AB165" s="841"/>
      <c r="AC165" s="841"/>
      <c r="AD165" s="841"/>
      <c r="AE165" s="841"/>
      <c r="AF165" s="841"/>
      <c r="AG165" s="841"/>
      <c r="AH165" s="3"/>
      <c r="AJ165" s="85"/>
      <c r="AK165" s="85"/>
      <c r="AL165" s="85"/>
      <c r="AM165" s="85"/>
      <c r="AN165" s="85"/>
      <c r="AO165" s="85"/>
    </row>
    <row r="166" spans="3:41" x14ac:dyDescent="0.2"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T166" s="3"/>
      <c r="U166" s="3"/>
      <c r="V166" s="86"/>
      <c r="AB166" s="3"/>
      <c r="AC166" s="3"/>
      <c r="AD166" s="3"/>
      <c r="AE166" s="3"/>
      <c r="AF166" s="3"/>
      <c r="AG166" s="3"/>
      <c r="AI166" s="3"/>
      <c r="AJ166" s="86"/>
      <c r="AK166" s="86"/>
      <c r="AL166" s="86"/>
      <c r="AM166" s="86"/>
      <c r="AN166" s="86"/>
      <c r="AO166" s="86"/>
    </row>
    <row r="167" spans="3:41" x14ac:dyDescent="0.2">
      <c r="E167" s="31"/>
      <c r="G167" s="3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Y167" s="31"/>
      <c r="AA167" s="3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</row>
    <row r="168" spans="3:41" x14ac:dyDescent="0.2">
      <c r="E168" s="31"/>
      <c r="G168" s="3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296"/>
      <c r="U168" s="296"/>
      <c r="V168" s="74"/>
      <c r="Y168" s="31"/>
      <c r="AA168" s="3"/>
      <c r="AB168" s="36"/>
      <c r="AC168" s="36"/>
      <c r="AD168" s="36"/>
      <c r="AE168" s="36"/>
      <c r="AF168" s="36"/>
      <c r="AG168" s="36"/>
      <c r="AH168" s="36"/>
      <c r="AI168" s="296"/>
      <c r="AJ168" s="74"/>
      <c r="AK168" s="74"/>
      <c r="AL168" s="74"/>
      <c r="AM168" s="74"/>
      <c r="AN168" s="74"/>
      <c r="AO168" s="74"/>
    </row>
    <row r="169" spans="3:41" x14ac:dyDescent="0.2">
      <c r="C169" s="3"/>
      <c r="E169" s="31"/>
      <c r="G169" s="3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5"/>
      <c r="U169" s="75"/>
      <c r="V169" s="74"/>
      <c r="W169" s="3"/>
      <c r="Y169" s="31"/>
      <c r="AA169" s="3"/>
      <c r="AB169" s="74"/>
      <c r="AC169" s="74"/>
      <c r="AD169" s="74"/>
      <c r="AE169" s="74"/>
      <c r="AF169" s="74"/>
      <c r="AG169" s="74"/>
      <c r="AH169" s="74"/>
      <c r="AI169" s="75"/>
      <c r="AJ169" s="74"/>
      <c r="AK169" s="74"/>
      <c r="AL169" s="74"/>
      <c r="AM169" s="74"/>
      <c r="AN169" s="74"/>
      <c r="AO169" s="74"/>
    </row>
    <row r="170" spans="3:41" x14ac:dyDescent="0.2">
      <c r="C170" s="3"/>
      <c r="E170" s="31"/>
      <c r="G170" s="3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6"/>
      <c r="U170" s="76"/>
      <c r="V170" s="74"/>
      <c r="W170" s="3"/>
      <c r="Y170" s="31"/>
      <c r="AA170" s="3"/>
      <c r="AB170" s="74"/>
      <c r="AC170" s="74"/>
      <c r="AD170" s="74"/>
      <c r="AE170" s="74"/>
      <c r="AF170" s="74"/>
      <c r="AG170" s="74"/>
      <c r="AH170" s="74"/>
      <c r="AI170" s="76"/>
      <c r="AJ170" s="74"/>
      <c r="AK170" s="74"/>
      <c r="AL170" s="74"/>
      <c r="AM170" s="74"/>
      <c r="AN170" s="74"/>
      <c r="AO170" s="74"/>
    </row>
    <row r="171" spans="3:41" x14ac:dyDescent="0.2">
      <c r="C171" s="3"/>
      <c r="E171" s="31"/>
      <c r="G171" s="3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5"/>
      <c r="U171" s="75"/>
      <c r="V171" s="74"/>
      <c r="W171" s="3"/>
      <c r="Y171" s="31"/>
      <c r="AA171" s="3"/>
      <c r="AB171" s="74"/>
      <c r="AC171" s="74"/>
      <c r="AD171" s="74"/>
      <c r="AE171" s="74"/>
      <c r="AF171" s="74"/>
      <c r="AG171" s="74"/>
      <c r="AH171" s="74"/>
      <c r="AI171" s="75"/>
      <c r="AJ171" s="74"/>
      <c r="AK171" s="74"/>
      <c r="AL171" s="74"/>
      <c r="AM171" s="74"/>
      <c r="AN171" s="74"/>
      <c r="AO171" s="74"/>
    </row>
    <row r="172" spans="3:41" x14ac:dyDescent="0.2">
      <c r="C172" s="3"/>
      <c r="E172" s="31"/>
      <c r="G172" s="3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6"/>
      <c r="U172" s="76"/>
      <c r="V172" s="74"/>
      <c r="W172" s="3"/>
      <c r="Y172" s="31"/>
      <c r="AA172" s="3"/>
      <c r="AB172" s="74"/>
      <c r="AC172" s="74"/>
      <c r="AD172" s="74"/>
      <c r="AE172" s="74"/>
      <c r="AF172" s="74"/>
      <c r="AG172" s="74"/>
      <c r="AH172" s="74"/>
      <c r="AI172" s="76"/>
      <c r="AJ172" s="74"/>
      <c r="AK172" s="74"/>
      <c r="AL172" s="74"/>
      <c r="AM172" s="74"/>
      <c r="AN172" s="74"/>
      <c r="AO172" s="74"/>
    </row>
    <row r="173" spans="3:41" ht="16.5" x14ac:dyDescent="0.2">
      <c r="C173" s="3"/>
      <c r="D173" s="114"/>
      <c r="E173" s="31"/>
      <c r="G173" s="3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V173" s="36"/>
      <c r="W173" s="3"/>
      <c r="X173" s="114"/>
      <c r="Y173" s="31"/>
      <c r="AA173" s="3"/>
      <c r="AB173" s="36"/>
      <c r="AC173" s="36"/>
      <c r="AD173" s="36"/>
      <c r="AE173" s="36"/>
      <c r="AF173" s="36"/>
      <c r="AG173" s="36"/>
      <c r="AH173" s="36"/>
      <c r="AJ173" s="36"/>
      <c r="AK173" s="36"/>
      <c r="AL173" s="36"/>
      <c r="AM173" s="36"/>
      <c r="AN173" s="36"/>
      <c r="AO173" s="36"/>
    </row>
    <row r="174" spans="3:41" x14ac:dyDescent="0.2">
      <c r="C174" s="3"/>
      <c r="E174" s="31"/>
      <c r="G174" s="3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6"/>
      <c r="U174" s="76"/>
      <c r="V174" s="74"/>
      <c r="W174" s="3"/>
      <c r="Y174" s="31"/>
      <c r="AA174" s="3"/>
      <c r="AB174" s="74"/>
      <c r="AC174" s="74"/>
      <c r="AD174" s="74"/>
      <c r="AE174" s="74"/>
      <c r="AF174" s="74"/>
      <c r="AG174" s="74"/>
      <c r="AH174" s="74"/>
      <c r="AI174" s="76"/>
      <c r="AJ174" s="74"/>
      <c r="AK174" s="74"/>
      <c r="AL174" s="74"/>
      <c r="AM174" s="74"/>
      <c r="AN174" s="74"/>
      <c r="AO174" s="74"/>
    </row>
    <row r="175" spans="3:41" x14ac:dyDescent="0.2">
      <c r="C175" s="3"/>
      <c r="E175" s="31"/>
      <c r="G175" s="3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5"/>
      <c r="U175" s="75"/>
      <c r="V175" s="74"/>
      <c r="W175" s="3"/>
      <c r="Y175" s="31"/>
      <c r="AA175" s="3"/>
      <c r="AB175" s="74"/>
      <c r="AC175" s="74"/>
      <c r="AD175" s="74"/>
      <c r="AE175" s="74"/>
      <c r="AF175" s="74"/>
      <c r="AG175" s="74"/>
      <c r="AH175" s="74"/>
      <c r="AI175" s="75"/>
      <c r="AJ175" s="74"/>
      <c r="AK175" s="74"/>
      <c r="AL175" s="74"/>
      <c r="AM175" s="74"/>
      <c r="AN175" s="74"/>
      <c r="AO175" s="74"/>
    </row>
    <row r="176" spans="3:41" x14ac:dyDescent="0.2">
      <c r="C176" s="3"/>
      <c r="E176" s="31"/>
      <c r="G176" s="3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6"/>
      <c r="U176" s="76"/>
      <c r="V176" s="74"/>
      <c r="W176" s="3"/>
      <c r="Y176" s="31"/>
      <c r="AA176" s="3"/>
      <c r="AB176" s="74"/>
      <c r="AC176" s="74"/>
      <c r="AD176" s="74"/>
      <c r="AE176" s="74"/>
      <c r="AF176" s="74"/>
      <c r="AG176" s="74"/>
      <c r="AH176" s="74"/>
      <c r="AI176" s="76"/>
      <c r="AJ176" s="74"/>
      <c r="AK176" s="74"/>
      <c r="AL176" s="74"/>
      <c r="AM176" s="74"/>
      <c r="AN176" s="74"/>
      <c r="AO176" s="74"/>
    </row>
    <row r="177" spans="5:41" x14ac:dyDescent="0.2">
      <c r="E177" s="31"/>
      <c r="G177" s="3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Y177" s="31"/>
      <c r="AA177" s="3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</row>
    <row r="178" spans="5:41" x14ac:dyDescent="0.2">
      <c r="E178" s="31"/>
      <c r="G178" s="3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296"/>
      <c r="U178" s="296"/>
      <c r="V178" s="74"/>
      <c r="Y178" s="31"/>
      <c r="AA178" s="3"/>
      <c r="AB178" s="36"/>
      <c r="AC178" s="36"/>
      <c r="AD178" s="36"/>
      <c r="AE178" s="36"/>
      <c r="AF178" s="36"/>
      <c r="AG178" s="36"/>
      <c r="AH178" s="36"/>
      <c r="AI178" s="296"/>
      <c r="AJ178" s="74"/>
      <c r="AK178" s="74"/>
      <c r="AL178" s="74"/>
      <c r="AM178" s="74"/>
      <c r="AN178" s="74"/>
      <c r="AO178" s="74"/>
    </row>
    <row r="179" spans="5:41" x14ac:dyDescent="0.2">
      <c r="E179" s="31"/>
      <c r="G179" s="3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Y179" s="31"/>
      <c r="AA179" s="3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</row>
    <row r="180" spans="5:41" x14ac:dyDescent="0.2">
      <c r="E180" s="31"/>
      <c r="G180" s="3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296"/>
      <c r="U180" s="296"/>
      <c r="V180" s="74"/>
      <c r="Y180" s="31"/>
      <c r="AA180" s="3"/>
      <c r="AB180" s="36"/>
      <c r="AC180" s="36"/>
      <c r="AD180" s="36"/>
      <c r="AE180" s="36"/>
      <c r="AF180" s="36"/>
      <c r="AG180" s="36"/>
      <c r="AH180" s="36"/>
      <c r="AI180" s="296"/>
      <c r="AJ180" s="74"/>
      <c r="AK180" s="74"/>
      <c r="AL180" s="74"/>
      <c r="AM180" s="74"/>
      <c r="AN180" s="74"/>
      <c r="AO180" s="74"/>
    </row>
    <row r="181" spans="5:41" x14ac:dyDescent="0.2">
      <c r="E181" s="31"/>
      <c r="G181" s="3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Y181" s="31"/>
      <c r="AA181" s="3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</row>
    <row r="182" spans="5:41" x14ac:dyDescent="0.2">
      <c r="E182" s="31"/>
      <c r="G182" s="3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296"/>
      <c r="U182" s="296"/>
      <c r="V182" s="74"/>
      <c r="Y182" s="31"/>
      <c r="AA182" s="3"/>
      <c r="AB182" s="36"/>
      <c r="AC182" s="36"/>
      <c r="AD182" s="36"/>
      <c r="AE182" s="36"/>
      <c r="AF182" s="36"/>
      <c r="AG182" s="36"/>
      <c r="AH182" s="36"/>
      <c r="AI182" s="296"/>
      <c r="AJ182" s="74"/>
      <c r="AK182" s="74"/>
      <c r="AL182" s="74"/>
      <c r="AM182" s="74"/>
      <c r="AN182" s="74"/>
      <c r="AO182" s="74"/>
    </row>
    <row r="183" spans="5:41" x14ac:dyDescent="0.2">
      <c r="E183" s="31"/>
      <c r="G183" s="3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Y183" s="31"/>
      <c r="AA183" s="3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</row>
    <row r="184" spans="5:41" x14ac:dyDescent="0.2">
      <c r="E184" s="31"/>
      <c r="G184" s="3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296"/>
      <c r="U184" s="296"/>
      <c r="V184" s="74"/>
      <c r="Y184" s="31"/>
      <c r="AA184" s="3"/>
      <c r="AB184" s="36"/>
      <c r="AC184" s="36"/>
      <c r="AD184" s="36"/>
      <c r="AE184" s="36"/>
      <c r="AF184" s="36"/>
      <c r="AG184" s="36"/>
      <c r="AH184" s="36"/>
      <c r="AI184" s="296"/>
      <c r="AJ184" s="74"/>
      <c r="AK184" s="74"/>
      <c r="AL184" s="74"/>
      <c r="AM184" s="74"/>
      <c r="AN184" s="74"/>
      <c r="AO184" s="74"/>
    </row>
    <row r="185" spans="5:41" x14ac:dyDescent="0.2">
      <c r="E185" s="31"/>
      <c r="G185" s="3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Y185" s="31"/>
      <c r="AA185" s="3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</row>
    <row r="186" spans="5:41" x14ac:dyDescent="0.2">
      <c r="E186" s="31"/>
      <c r="G186" s="3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296"/>
      <c r="U186" s="296"/>
      <c r="V186" s="74"/>
      <c r="Y186" s="31"/>
      <c r="AA186" s="3"/>
      <c r="AB186" s="36"/>
      <c r="AC186" s="36"/>
      <c r="AD186" s="36"/>
      <c r="AE186" s="36"/>
      <c r="AF186" s="36"/>
      <c r="AG186" s="36"/>
      <c r="AH186" s="36"/>
      <c r="AI186" s="296"/>
      <c r="AJ186" s="74"/>
      <c r="AK186" s="74"/>
      <c r="AL186" s="74"/>
      <c r="AM186" s="74"/>
      <c r="AN186" s="74"/>
      <c r="AO186" s="74"/>
    </row>
    <row r="187" spans="5:41" x14ac:dyDescent="0.2">
      <c r="E187" s="31"/>
      <c r="G187" s="3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Y187" s="31"/>
      <c r="AA187" s="3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</row>
    <row r="188" spans="5:41" x14ac:dyDescent="0.2">
      <c r="E188" s="31"/>
      <c r="G188" s="3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296"/>
      <c r="U188" s="296"/>
      <c r="V188" s="74"/>
      <c r="Y188" s="31"/>
      <c r="AA188" s="3"/>
      <c r="AB188" s="36"/>
      <c r="AC188" s="36"/>
      <c r="AD188" s="36"/>
      <c r="AE188" s="36"/>
      <c r="AF188" s="36"/>
      <c r="AG188" s="36"/>
      <c r="AH188" s="36"/>
      <c r="AI188" s="296"/>
      <c r="AJ188" s="74"/>
      <c r="AK188" s="74"/>
      <c r="AL188" s="74"/>
      <c r="AM188" s="74"/>
      <c r="AN188" s="74"/>
      <c r="AO188" s="74"/>
    </row>
    <row r="189" spans="5:41" x14ac:dyDescent="0.2">
      <c r="E189" s="31"/>
      <c r="G189" s="3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Y189" s="31"/>
      <c r="AA189" s="3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</row>
    <row r="190" spans="5:41" x14ac:dyDescent="0.2">
      <c r="E190" s="31"/>
      <c r="G190" s="3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296"/>
      <c r="U190" s="296"/>
      <c r="V190" s="74"/>
      <c r="Y190" s="31"/>
      <c r="AA190" s="3"/>
      <c r="AB190" s="36"/>
      <c r="AC190" s="36"/>
      <c r="AD190" s="36"/>
      <c r="AE190" s="36"/>
      <c r="AF190" s="36"/>
      <c r="AG190" s="36"/>
      <c r="AH190" s="36"/>
      <c r="AI190" s="296"/>
      <c r="AJ190" s="74"/>
      <c r="AK190" s="74"/>
      <c r="AL190" s="74"/>
      <c r="AM190" s="74"/>
      <c r="AN190" s="74"/>
      <c r="AO190" s="74"/>
    </row>
    <row r="191" spans="5:41" x14ac:dyDescent="0.2">
      <c r="E191" s="31"/>
      <c r="G191" s="3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Y191" s="31"/>
      <c r="AA191" s="3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</row>
    <row r="192" spans="5:41" x14ac:dyDescent="0.2">
      <c r="E192" s="31"/>
      <c r="G192" s="3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296"/>
      <c r="U192" s="296"/>
      <c r="V192" s="74"/>
      <c r="Y192" s="31"/>
      <c r="AA192" s="3"/>
      <c r="AB192" s="36"/>
      <c r="AC192" s="36"/>
      <c r="AD192" s="36"/>
      <c r="AE192" s="36"/>
      <c r="AF192" s="36"/>
      <c r="AG192" s="36"/>
      <c r="AH192" s="36"/>
      <c r="AI192" s="296"/>
      <c r="AJ192" s="74"/>
      <c r="AK192" s="74"/>
      <c r="AL192" s="74"/>
      <c r="AM192" s="74"/>
      <c r="AN192" s="74"/>
      <c r="AO192" s="74"/>
    </row>
    <row r="193" spans="5:41" x14ac:dyDescent="0.2">
      <c r="E193" s="31"/>
      <c r="G193" s="3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Y193" s="31"/>
      <c r="AA193" s="3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</row>
    <row r="194" spans="5:41" x14ac:dyDescent="0.2">
      <c r="E194" s="31"/>
      <c r="G194" s="3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296"/>
      <c r="U194" s="296"/>
      <c r="V194" s="74"/>
      <c r="Y194" s="31"/>
      <c r="AA194" s="3"/>
      <c r="AB194" s="36"/>
      <c r="AC194" s="36"/>
      <c r="AD194" s="36"/>
      <c r="AE194" s="36"/>
      <c r="AF194" s="36"/>
      <c r="AG194" s="36"/>
      <c r="AH194" s="36"/>
      <c r="AI194" s="296"/>
      <c r="AJ194" s="74"/>
      <c r="AK194" s="74"/>
      <c r="AL194" s="74"/>
      <c r="AM194" s="74"/>
      <c r="AN194" s="74"/>
      <c r="AO194" s="74"/>
    </row>
    <row r="195" spans="5:41" x14ac:dyDescent="0.2">
      <c r="E195" s="31"/>
      <c r="G195" s="3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Y195" s="31"/>
      <c r="AA195" s="3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</row>
    <row r="196" spans="5:41" x14ac:dyDescent="0.2">
      <c r="E196" s="31"/>
      <c r="G196" s="3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296"/>
      <c r="U196" s="296"/>
      <c r="V196" s="74"/>
      <c r="Y196" s="31"/>
      <c r="AA196" s="3"/>
      <c r="AB196" s="36"/>
      <c r="AC196" s="36"/>
      <c r="AD196" s="36"/>
      <c r="AE196" s="36"/>
      <c r="AF196" s="36"/>
      <c r="AG196" s="36"/>
      <c r="AH196" s="36"/>
      <c r="AI196" s="296"/>
      <c r="AJ196" s="74"/>
      <c r="AK196" s="74"/>
      <c r="AL196" s="74"/>
      <c r="AM196" s="74"/>
      <c r="AN196" s="74"/>
      <c r="AO196" s="74"/>
    </row>
    <row r="197" spans="5:41" x14ac:dyDescent="0.2">
      <c r="E197" s="31"/>
      <c r="G197" s="3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Y197" s="31"/>
      <c r="AA197" s="3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</row>
    <row r="198" spans="5:41" x14ac:dyDescent="0.2">
      <c r="E198" s="31"/>
      <c r="G198" s="3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296"/>
      <c r="U198" s="296"/>
      <c r="V198" s="74"/>
      <c r="Y198" s="31"/>
      <c r="AA198" s="3"/>
      <c r="AB198" s="36"/>
      <c r="AC198" s="36"/>
      <c r="AD198" s="36"/>
      <c r="AE198" s="36"/>
      <c r="AF198" s="36"/>
      <c r="AG198" s="36"/>
      <c r="AH198" s="36"/>
      <c r="AI198" s="296"/>
      <c r="AJ198" s="74"/>
      <c r="AK198" s="74"/>
      <c r="AL198" s="74"/>
      <c r="AM198" s="74"/>
      <c r="AN198" s="74"/>
      <c r="AO198" s="74"/>
    </row>
    <row r="199" spans="5:41" x14ac:dyDescent="0.2">
      <c r="E199" s="31"/>
      <c r="G199" s="3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Y199" s="31"/>
      <c r="AA199" s="3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</row>
    <row r="200" spans="5:41" x14ac:dyDescent="0.2">
      <c r="E200" s="31"/>
      <c r="G200" s="3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296"/>
      <c r="U200" s="296"/>
      <c r="V200" s="74"/>
      <c r="Y200" s="31"/>
      <c r="AA200" s="3"/>
      <c r="AB200" s="36"/>
      <c r="AC200" s="36"/>
      <c r="AD200" s="36"/>
      <c r="AE200" s="36"/>
      <c r="AF200" s="36"/>
      <c r="AG200" s="36"/>
      <c r="AH200" s="36"/>
      <c r="AI200" s="296"/>
      <c r="AJ200" s="74"/>
      <c r="AK200" s="74"/>
      <c r="AL200" s="74"/>
      <c r="AM200" s="74"/>
      <c r="AN200" s="74"/>
      <c r="AO200" s="74"/>
    </row>
    <row r="201" spans="5:41" x14ac:dyDescent="0.2">
      <c r="E201" s="31"/>
      <c r="G201" s="3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Y201" s="31"/>
      <c r="AA201" s="3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</row>
    <row r="202" spans="5:41" x14ac:dyDescent="0.2">
      <c r="E202" s="31"/>
      <c r="G202" s="3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296"/>
      <c r="U202" s="296"/>
      <c r="V202" s="74"/>
      <c r="Y202" s="31"/>
      <c r="AA202" s="3"/>
      <c r="AB202" s="36"/>
      <c r="AC202" s="36"/>
      <c r="AD202" s="36"/>
      <c r="AE202" s="36"/>
      <c r="AF202" s="36"/>
      <c r="AG202" s="36"/>
      <c r="AH202" s="36"/>
      <c r="AI202" s="296"/>
      <c r="AJ202" s="74"/>
      <c r="AK202" s="74"/>
      <c r="AL202" s="74"/>
      <c r="AM202" s="74"/>
      <c r="AN202" s="74"/>
      <c r="AO202" s="74"/>
    </row>
    <row r="203" spans="5:41" x14ac:dyDescent="0.2">
      <c r="E203" s="31"/>
      <c r="G203" s="3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Y203" s="31"/>
      <c r="AA203" s="3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</row>
    <row r="204" spans="5:41" x14ac:dyDescent="0.2">
      <c r="E204" s="31"/>
      <c r="G204" s="3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296"/>
      <c r="U204" s="296"/>
      <c r="V204" s="74"/>
      <c r="Y204" s="31"/>
      <c r="AA204" s="3"/>
      <c r="AB204" s="36"/>
      <c r="AC204" s="36"/>
      <c r="AD204" s="36"/>
      <c r="AE204" s="36"/>
      <c r="AF204" s="36"/>
      <c r="AG204" s="36"/>
      <c r="AH204" s="36"/>
      <c r="AI204" s="296"/>
      <c r="AJ204" s="74"/>
      <c r="AK204" s="74"/>
      <c r="AL204" s="74"/>
      <c r="AM204" s="74"/>
      <c r="AN204" s="74"/>
      <c r="AO204" s="74"/>
    </row>
    <row r="205" spans="5:41" x14ac:dyDescent="0.2">
      <c r="E205" s="31"/>
      <c r="G205" s="3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Y205" s="31"/>
      <c r="AA205" s="3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</row>
    <row r="206" spans="5:41" x14ac:dyDescent="0.2">
      <c r="E206" s="31"/>
      <c r="G206" s="3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296"/>
      <c r="U206" s="296"/>
      <c r="V206" s="74"/>
      <c r="Y206" s="31"/>
      <c r="AA206" s="3"/>
      <c r="AB206" s="36"/>
      <c r="AC206" s="36"/>
      <c r="AD206" s="36"/>
      <c r="AE206" s="36"/>
      <c r="AF206" s="36"/>
      <c r="AG206" s="36"/>
      <c r="AH206" s="36"/>
      <c r="AI206" s="296"/>
      <c r="AJ206" s="74"/>
      <c r="AK206" s="74"/>
      <c r="AL206" s="74"/>
      <c r="AM206" s="74"/>
      <c r="AN206" s="74"/>
      <c r="AO206" s="74"/>
    </row>
    <row r="207" spans="5:41" x14ac:dyDescent="0.2">
      <c r="E207" s="31"/>
      <c r="G207" s="3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Y207" s="31"/>
      <c r="AA207" s="3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</row>
    <row r="208" spans="5:41" x14ac:dyDescent="0.2">
      <c r="E208" s="31"/>
      <c r="G208" s="3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296"/>
      <c r="U208" s="296"/>
      <c r="V208" s="74"/>
      <c r="Y208" s="31"/>
      <c r="AA208" s="3"/>
      <c r="AB208" s="36"/>
      <c r="AC208" s="36"/>
      <c r="AD208" s="36"/>
      <c r="AE208" s="36"/>
      <c r="AF208" s="36"/>
      <c r="AG208" s="36"/>
      <c r="AH208" s="36"/>
      <c r="AI208" s="296"/>
      <c r="AJ208" s="74"/>
      <c r="AK208" s="74"/>
      <c r="AL208" s="74"/>
      <c r="AM208" s="74"/>
      <c r="AN208" s="74"/>
      <c r="AO208" s="74"/>
    </row>
    <row r="209" spans="1:41" x14ac:dyDescent="0.2"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</row>
    <row r="210" spans="1:41" x14ac:dyDescent="0.2">
      <c r="E210" s="31"/>
      <c r="G210" s="3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36"/>
      <c r="T210" s="36"/>
      <c r="U210" s="36"/>
      <c r="V210" s="36"/>
      <c r="Y210" s="31"/>
      <c r="AA210" s="3"/>
      <c r="AB210" s="74"/>
      <c r="AC210" s="74"/>
      <c r="AD210" s="74"/>
      <c r="AE210" s="74"/>
      <c r="AF210" s="74"/>
      <c r="AG210" s="74"/>
      <c r="AH210" s="36"/>
      <c r="AI210" s="36"/>
      <c r="AJ210" s="36"/>
      <c r="AK210" s="36"/>
      <c r="AL210" s="36"/>
      <c r="AM210" s="36"/>
      <c r="AN210" s="36"/>
      <c r="AO210" s="36"/>
    </row>
    <row r="211" spans="1:41" x14ac:dyDescent="0.2">
      <c r="AE211" s="46"/>
    </row>
    <row r="212" spans="1:41" x14ac:dyDescent="0.2">
      <c r="A212" s="63"/>
      <c r="B212" s="190"/>
    </row>
    <row r="213" spans="1:41" x14ac:dyDescent="0.2">
      <c r="D213" s="39"/>
      <c r="X213" s="39"/>
    </row>
    <row r="214" spans="1:41" ht="19" x14ac:dyDescent="0.2">
      <c r="H214" s="389"/>
      <c r="I214" s="389"/>
      <c r="J214" s="389"/>
      <c r="K214" s="389"/>
      <c r="L214" s="389"/>
      <c r="M214" s="389"/>
      <c r="N214" s="389"/>
      <c r="O214" s="389"/>
      <c r="P214" s="389"/>
      <c r="V214" s="84"/>
      <c r="AB214" s="843"/>
      <c r="AC214" s="843"/>
      <c r="AD214" s="843"/>
      <c r="AE214" s="843"/>
      <c r="AF214" s="843"/>
      <c r="AJ214" s="84"/>
      <c r="AK214" s="84"/>
      <c r="AL214" s="84"/>
      <c r="AM214" s="84"/>
      <c r="AN214" s="84"/>
      <c r="AO214" s="84"/>
    </row>
    <row r="216" spans="1:41" x14ac:dyDescent="0.2">
      <c r="H216" s="841"/>
      <c r="I216" s="841"/>
      <c r="J216" s="3"/>
      <c r="K216" s="841"/>
      <c r="L216" s="841"/>
      <c r="M216" s="841"/>
      <c r="N216" s="841"/>
      <c r="O216" s="841"/>
      <c r="P216" s="841"/>
      <c r="Q216" s="841"/>
      <c r="R216" s="3"/>
      <c r="S216" s="3"/>
      <c r="T216" s="3"/>
      <c r="U216" s="3"/>
      <c r="V216" s="3"/>
      <c r="AB216" s="841"/>
      <c r="AC216" s="841"/>
      <c r="AD216" s="841"/>
      <c r="AE216" s="841"/>
      <c r="AF216" s="841"/>
      <c r="AG216" s="841"/>
      <c r="AH216" s="3"/>
      <c r="AI216" s="3"/>
      <c r="AJ216" s="3"/>
      <c r="AK216" s="3"/>
      <c r="AL216" s="3"/>
      <c r="AM216" s="3"/>
      <c r="AN216" s="3"/>
      <c r="AO216" s="3"/>
    </row>
    <row r="217" spans="1:41" x14ac:dyDescent="0.2">
      <c r="C217" s="3"/>
      <c r="D217" s="3"/>
      <c r="E217" s="3"/>
      <c r="F217" s="3"/>
      <c r="G217" s="3"/>
      <c r="H217" s="841"/>
      <c r="I217" s="841"/>
      <c r="J217" s="3"/>
      <c r="K217" s="841"/>
      <c r="L217" s="841"/>
      <c r="M217" s="841"/>
      <c r="N217" s="841"/>
      <c r="O217" s="841"/>
      <c r="P217" s="841"/>
      <c r="Q217" s="841"/>
      <c r="R217" s="3"/>
      <c r="S217" s="3"/>
      <c r="V217" s="85"/>
      <c r="W217" s="3"/>
      <c r="X217" s="3"/>
      <c r="Y217" s="3"/>
      <c r="Z217" s="3"/>
      <c r="AA217" s="3"/>
      <c r="AB217" s="841"/>
      <c r="AC217" s="841"/>
      <c r="AD217" s="841"/>
      <c r="AE217" s="841"/>
      <c r="AF217" s="841"/>
      <c r="AG217" s="841"/>
      <c r="AH217" s="3"/>
      <c r="AJ217" s="85"/>
      <c r="AK217" s="85"/>
      <c r="AL217" s="85"/>
      <c r="AM217" s="85"/>
      <c r="AN217" s="85"/>
      <c r="AO217" s="85"/>
    </row>
    <row r="218" spans="1:41" x14ac:dyDescent="0.2"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T218" s="3"/>
      <c r="U218" s="3"/>
      <c r="V218" s="86"/>
      <c r="AB218" s="3"/>
      <c r="AC218" s="3"/>
      <c r="AD218" s="3"/>
      <c r="AE218" s="3"/>
      <c r="AF218" s="3"/>
      <c r="AG218" s="3"/>
      <c r="AI218" s="3"/>
      <c r="AJ218" s="86"/>
      <c r="AK218" s="86"/>
      <c r="AL218" s="86"/>
      <c r="AM218" s="86"/>
      <c r="AN218" s="86"/>
      <c r="AO218" s="86"/>
    </row>
    <row r="219" spans="1:41" x14ac:dyDescent="0.2">
      <c r="E219" s="31"/>
      <c r="G219" s="3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Y219" s="31"/>
      <c r="AA219" s="3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</row>
    <row r="220" spans="1:41" x14ac:dyDescent="0.2">
      <c r="E220" s="31"/>
      <c r="G220" s="3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296"/>
      <c r="U220" s="296"/>
      <c r="V220" s="74"/>
      <c r="Y220" s="31"/>
      <c r="AA220" s="3"/>
      <c r="AB220" s="36"/>
      <c r="AC220" s="36"/>
      <c r="AD220" s="36"/>
      <c r="AE220" s="36"/>
      <c r="AF220" s="36"/>
      <c r="AG220" s="36"/>
      <c r="AH220" s="36"/>
      <c r="AI220" s="296"/>
      <c r="AJ220" s="74"/>
      <c r="AK220" s="74"/>
      <c r="AL220" s="74"/>
      <c r="AM220" s="74"/>
      <c r="AN220" s="74"/>
      <c r="AO220" s="74"/>
    </row>
    <row r="221" spans="1:41" x14ac:dyDescent="0.2">
      <c r="E221" s="31"/>
      <c r="G221" s="3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5"/>
      <c r="U221" s="75"/>
      <c r="V221" s="74"/>
      <c r="Y221" s="31"/>
      <c r="AA221" s="3"/>
      <c r="AB221" s="74"/>
      <c r="AC221" s="74"/>
      <c r="AD221" s="74"/>
      <c r="AE221" s="74"/>
      <c r="AF221" s="74"/>
      <c r="AG221" s="74"/>
      <c r="AH221" s="74"/>
      <c r="AI221" s="75"/>
      <c r="AJ221" s="74"/>
      <c r="AK221" s="74"/>
      <c r="AL221" s="74"/>
      <c r="AM221" s="74"/>
      <c r="AN221" s="74"/>
      <c r="AO221" s="74"/>
    </row>
    <row r="222" spans="1:41" x14ac:dyDescent="0.2">
      <c r="E222" s="31"/>
      <c r="G222" s="3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88"/>
      <c r="U222" s="88"/>
      <c r="V222" s="74"/>
      <c r="Y222" s="31"/>
      <c r="AA222" s="3"/>
      <c r="AB222" s="74"/>
      <c r="AC222" s="74"/>
      <c r="AD222" s="74"/>
      <c r="AE222" s="74"/>
      <c r="AF222" s="74"/>
      <c r="AG222" s="74"/>
      <c r="AH222" s="74"/>
      <c r="AI222" s="88"/>
      <c r="AJ222" s="74"/>
      <c r="AK222" s="74"/>
      <c r="AL222" s="74"/>
      <c r="AM222" s="74"/>
      <c r="AN222" s="74"/>
      <c r="AO222" s="74"/>
    </row>
    <row r="223" spans="1:41" x14ac:dyDescent="0.2">
      <c r="E223" s="31"/>
      <c r="G223" s="3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5"/>
      <c r="U223" s="75"/>
      <c r="V223" s="74"/>
      <c r="Y223" s="31"/>
      <c r="AA223" s="3"/>
      <c r="AB223" s="74"/>
      <c r="AC223" s="74"/>
      <c r="AD223" s="74"/>
      <c r="AE223" s="74"/>
      <c r="AF223" s="74"/>
      <c r="AG223" s="74"/>
      <c r="AH223" s="74"/>
      <c r="AI223" s="75"/>
      <c r="AJ223" s="74"/>
      <c r="AK223" s="74"/>
      <c r="AL223" s="74"/>
      <c r="AM223" s="74"/>
      <c r="AN223" s="74"/>
      <c r="AO223" s="74"/>
    </row>
    <row r="224" spans="1:41" x14ac:dyDescent="0.2">
      <c r="E224" s="31"/>
      <c r="G224" s="3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88"/>
      <c r="U224" s="88"/>
      <c r="V224" s="74"/>
      <c r="Y224" s="31"/>
      <c r="AA224" s="3"/>
      <c r="AB224" s="74"/>
      <c r="AC224" s="74"/>
      <c r="AD224" s="74"/>
      <c r="AE224" s="74"/>
      <c r="AF224" s="74"/>
      <c r="AG224" s="74"/>
      <c r="AH224" s="74"/>
      <c r="AI224" s="88"/>
      <c r="AJ224" s="74"/>
      <c r="AK224" s="74"/>
      <c r="AL224" s="74"/>
      <c r="AM224" s="74"/>
      <c r="AN224" s="74"/>
      <c r="AO224" s="74"/>
    </row>
    <row r="225" spans="4:41" ht="16.5" x14ac:dyDescent="0.2">
      <c r="D225" s="114"/>
      <c r="E225" s="31"/>
      <c r="G225" s="3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V225" s="36"/>
      <c r="X225" s="114"/>
      <c r="Y225" s="31"/>
      <c r="AA225" s="3"/>
      <c r="AB225" s="36"/>
      <c r="AC225" s="36"/>
      <c r="AD225" s="36"/>
      <c r="AE225" s="36"/>
      <c r="AF225" s="36"/>
      <c r="AG225" s="36"/>
      <c r="AH225" s="36"/>
      <c r="AJ225" s="36"/>
      <c r="AK225" s="36"/>
      <c r="AL225" s="36"/>
      <c r="AM225" s="36"/>
      <c r="AN225" s="36"/>
      <c r="AO225" s="36"/>
    </row>
    <row r="226" spans="4:41" x14ac:dyDescent="0.2">
      <c r="E226" s="31"/>
      <c r="G226" s="3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88"/>
      <c r="U226" s="88"/>
      <c r="V226" s="74"/>
      <c r="Y226" s="31"/>
      <c r="AA226" s="3"/>
      <c r="AB226" s="74"/>
      <c r="AC226" s="74"/>
      <c r="AD226" s="74"/>
      <c r="AE226" s="74"/>
      <c r="AF226" s="74"/>
      <c r="AG226" s="74"/>
      <c r="AH226" s="74"/>
      <c r="AI226" s="88"/>
      <c r="AJ226" s="74"/>
      <c r="AK226" s="74"/>
      <c r="AL226" s="74"/>
      <c r="AM226" s="74"/>
      <c r="AN226" s="74"/>
      <c r="AO226" s="74"/>
    </row>
    <row r="227" spans="4:41" x14ac:dyDescent="0.2">
      <c r="E227" s="31"/>
      <c r="G227" s="3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5"/>
      <c r="U227" s="75"/>
      <c r="V227" s="74"/>
      <c r="Y227" s="31"/>
      <c r="AA227" s="3"/>
      <c r="AB227" s="74"/>
      <c r="AC227" s="74"/>
      <c r="AD227" s="74"/>
      <c r="AE227" s="74"/>
      <c r="AF227" s="74"/>
      <c r="AG227" s="74"/>
      <c r="AH227" s="74"/>
      <c r="AI227" s="75"/>
      <c r="AJ227" s="74"/>
      <c r="AK227" s="74"/>
      <c r="AL227" s="74"/>
      <c r="AM227" s="74"/>
      <c r="AN227" s="74"/>
      <c r="AO227" s="74"/>
    </row>
    <row r="228" spans="4:41" x14ac:dyDescent="0.2">
      <c r="E228" s="31"/>
      <c r="G228" s="3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88"/>
      <c r="U228" s="88"/>
      <c r="V228" s="74"/>
      <c r="Y228" s="31"/>
      <c r="AA228" s="3"/>
      <c r="AB228" s="74"/>
      <c r="AC228" s="74"/>
      <c r="AD228" s="74"/>
      <c r="AE228" s="74"/>
      <c r="AF228" s="74"/>
      <c r="AG228" s="74"/>
      <c r="AH228" s="74"/>
      <c r="AI228" s="88"/>
      <c r="AJ228" s="74"/>
      <c r="AK228" s="74"/>
      <c r="AL228" s="74"/>
      <c r="AM228" s="74"/>
      <c r="AN228" s="74"/>
      <c r="AO228" s="74"/>
    </row>
    <row r="229" spans="4:41" x14ac:dyDescent="0.2">
      <c r="E229" s="31"/>
      <c r="G229" s="3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5"/>
      <c r="U229" s="75"/>
      <c r="V229" s="74"/>
      <c r="Y229" s="31"/>
      <c r="AA229" s="3"/>
      <c r="AB229" s="74"/>
      <c r="AC229" s="74"/>
      <c r="AD229" s="74"/>
      <c r="AE229" s="74"/>
      <c r="AF229" s="74"/>
      <c r="AG229" s="74"/>
      <c r="AH229" s="74"/>
      <c r="AI229" s="75"/>
      <c r="AJ229" s="74"/>
      <c r="AK229" s="74"/>
      <c r="AL229" s="74"/>
      <c r="AM229" s="74"/>
      <c r="AN229" s="74"/>
      <c r="AO229" s="74"/>
    </row>
    <row r="230" spans="4:41" x14ac:dyDescent="0.2">
      <c r="E230" s="31"/>
      <c r="G230" s="3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6"/>
      <c r="U230" s="76"/>
      <c r="V230" s="74"/>
      <c r="Y230" s="31"/>
      <c r="AA230" s="3"/>
      <c r="AB230" s="74"/>
      <c r="AC230" s="74"/>
      <c r="AD230" s="74"/>
      <c r="AE230" s="74"/>
      <c r="AF230" s="74"/>
      <c r="AG230" s="74"/>
      <c r="AH230" s="74"/>
      <c r="AI230" s="76"/>
      <c r="AJ230" s="74"/>
      <c r="AK230" s="74"/>
      <c r="AL230" s="74"/>
      <c r="AM230" s="74"/>
      <c r="AN230" s="74"/>
      <c r="AO230" s="74"/>
    </row>
    <row r="231" spans="4:41" x14ac:dyDescent="0.2">
      <c r="E231" s="31"/>
      <c r="G231" s="3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5"/>
      <c r="U231" s="75"/>
      <c r="V231" s="74"/>
      <c r="Y231" s="31"/>
      <c r="AA231" s="3"/>
      <c r="AB231" s="74"/>
      <c r="AC231" s="74"/>
      <c r="AD231" s="74"/>
      <c r="AE231" s="74"/>
      <c r="AF231" s="74"/>
      <c r="AG231" s="74"/>
      <c r="AH231" s="74"/>
      <c r="AI231" s="75"/>
      <c r="AJ231" s="74"/>
      <c r="AK231" s="74"/>
      <c r="AL231" s="74"/>
      <c r="AM231" s="74"/>
      <c r="AN231" s="74"/>
      <c r="AO231" s="74"/>
    </row>
    <row r="232" spans="4:41" x14ac:dyDescent="0.2">
      <c r="E232" s="31"/>
      <c r="G232" s="3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6"/>
      <c r="U232" s="76"/>
      <c r="V232" s="74"/>
      <c r="Y232" s="31"/>
      <c r="AA232" s="3"/>
      <c r="AB232" s="74"/>
      <c r="AC232" s="74"/>
      <c r="AD232" s="74"/>
      <c r="AE232" s="74"/>
      <c r="AF232" s="74"/>
      <c r="AG232" s="74"/>
      <c r="AH232" s="74"/>
      <c r="AI232" s="76"/>
      <c r="AJ232" s="74"/>
      <c r="AK232" s="74"/>
      <c r="AL232" s="74"/>
      <c r="AM232" s="74"/>
      <c r="AN232" s="74"/>
      <c r="AO232" s="74"/>
    </row>
    <row r="233" spans="4:41" x14ac:dyDescent="0.2">
      <c r="E233" s="31"/>
      <c r="G233" s="3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5"/>
      <c r="U233" s="75"/>
      <c r="V233" s="74"/>
      <c r="Y233" s="31"/>
      <c r="AA233" s="3"/>
      <c r="AB233" s="74"/>
      <c r="AC233" s="74"/>
      <c r="AD233" s="74"/>
      <c r="AE233" s="74"/>
      <c r="AF233" s="74"/>
      <c r="AG233" s="74"/>
      <c r="AH233" s="74"/>
      <c r="AI233" s="75"/>
      <c r="AJ233" s="74"/>
      <c r="AK233" s="74"/>
      <c r="AL233" s="74"/>
      <c r="AM233" s="74"/>
      <c r="AN233" s="74"/>
      <c r="AO233" s="74"/>
    </row>
    <row r="234" spans="4:41" x14ac:dyDescent="0.2">
      <c r="E234" s="31"/>
      <c r="G234" s="3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6"/>
      <c r="U234" s="76"/>
      <c r="V234" s="74"/>
      <c r="Y234" s="31"/>
      <c r="AA234" s="3"/>
      <c r="AB234" s="74"/>
      <c r="AC234" s="74"/>
      <c r="AD234" s="74"/>
      <c r="AE234" s="74"/>
      <c r="AF234" s="74"/>
      <c r="AG234" s="74"/>
      <c r="AH234" s="74"/>
      <c r="AI234" s="76"/>
      <c r="AJ234" s="74"/>
      <c r="AK234" s="74"/>
      <c r="AL234" s="74"/>
      <c r="AM234" s="74"/>
      <c r="AN234" s="74"/>
      <c r="AO234" s="74"/>
    </row>
    <row r="235" spans="4:41" x14ac:dyDescent="0.2">
      <c r="E235" s="31"/>
      <c r="G235" s="3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5"/>
      <c r="U235" s="75"/>
      <c r="V235" s="74"/>
      <c r="Y235" s="31"/>
      <c r="AA235" s="3"/>
      <c r="AB235" s="74"/>
      <c r="AC235" s="74"/>
      <c r="AD235" s="74"/>
      <c r="AE235" s="74"/>
      <c r="AF235" s="74"/>
      <c r="AG235" s="74"/>
      <c r="AH235" s="74"/>
      <c r="AI235" s="75"/>
      <c r="AJ235" s="74"/>
      <c r="AK235" s="74"/>
      <c r="AL235" s="74"/>
      <c r="AM235" s="74"/>
      <c r="AN235" s="74"/>
      <c r="AO235" s="74"/>
    </row>
    <row r="236" spans="4:41" x14ac:dyDescent="0.2">
      <c r="E236" s="31"/>
      <c r="G236" s="3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88"/>
      <c r="U236" s="88"/>
      <c r="V236" s="74"/>
      <c r="Y236" s="31"/>
      <c r="AA236" s="3"/>
      <c r="AB236" s="74"/>
      <c r="AC236" s="74"/>
      <c r="AD236" s="74"/>
      <c r="AE236" s="74"/>
      <c r="AF236" s="74"/>
      <c r="AG236" s="74"/>
      <c r="AH236" s="74"/>
      <c r="AI236" s="88"/>
      <c r="AJ236" s="74"/>
      <c r="AK236" s="74"/>
      <c r="AL236" s="74"/>
      <c r="AM236" s="74"/>
      <c r="AN236" s="74"/>
      <c r="AO236" s="74"/>
    </row>
    <row r="237" spans="4:41" x14ac:dyDescent="0.2">
      <c r="E237" s="31"/>
      <c r="G237" s="3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5"/>
      <c r="U237" s="75"/>
      <c r="V237" s="74"/>
      <c r="Y237" s="31"/>
      <c r="AA237" s="3"/>
      <c r="AB237" s="74"/>
      <c r="AC237" s="74"/>
      <c r="AD237" s="74"/>
      <c r="AE237" s="74"/>
      <c r="AF237" s="74"/>
      <c r="AG237" s="74"/>
      <c r="AH237" s="74"/>
      <c r="AI237" s="75"/>
      <c r="AJ237" s="74"/>
      <c r="AK237" s="74"/>
      <c r="AL237" s="74"/>
      <c r="AM237" s="74"/>
      <c r="AN237" s="74"/>
      <c r="AO237" s="74"/>
    </row>
    <row r="238" spans="4:41" x14ac:dyDescent="0.2">
      <c r="E238" s="31"/>
      <c r="G238" s="3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88"/>
      <c r="U238" s="88"/>
      <c r="V238" s="74"/>
      <c r="Y238" s="31"/>
      <c r="AA238" s="3"/>
      <c r="AB238" s="74"/>
      <c r="AC238" s="74"/>
      <c r="AD238" s="74"/>
      <c r="AE238" s="74"/>
      <c r="AF238" s="74"/>
      <c r="AG238" s="74"/>
      <c r="AH238" s="74"/>
      <c r="AI238" s="88"/>
      <c r="AJ238" s="74"/>
      <c r="AK238" s="74"/>
      <c r="AL238" s="74"/>
      <c r="AM238" s="74"/>
      <c r="AN238" s="74"/>
      <c r="AO238" s="74"/>
    </row>
    <row r="239" spans="4:41" x14ac:dyDescent="0.2">
      <c r="E239" s="31"/>
      <c r="G239" s="3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5"/>
      <c r="U239" s="75"/>
      <c r="V239" s="74"/>
      <c r="Y239" s="31"/>
      <c r="AA239" s="3"/>
      <c r="AB239" s="74"/>
      <c r="AC239" s="74"/>
      <c r="AD239" s="74"/>
      <c r="AE239" s="74"/>
      <c r="AF239" s="74"/>
      <c r="AG239" s="74"/>
      <c r="AH239" s="74"/>
      <c r="AI239" s="75"/>
      <c r="AJ239" s="74"/>
      <c r="AK239" s="74"/>
      <c r="AL239" s="74"/>
      <c r="AM239" s="74"/>
      <c r="AN239" s="74"/>
      <c r="AO239" s="74"/>
    </row>
    <row r="240" spans="4:41" x14ac:dyDescent="0.2">
      <c r="E240" s="31"/>
      <c r="G240" s="3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88"/>
      <c r="U240" s="88"/>
      <c r="V240" s="74"/>
      <c r="Y240" s="31"/>
      <c r="AA240" s="3"/>
      <c r="AB240" s="74"/>
      <c r="AC240" s="74"/>
      <c r="AD240" s="74"/>
      <c r="AE240" s="74"/>
      <c r="AF240" s="74"/>
      <c r="AG240" s="74"/>
      <c r="AH240" s="74"/>
      <c r="AI240" s="88"/>
      <c r="AJ240" s="74"/>
      <c r="AK240" s="74"/>
      <c r="AL240" s="74"/>
      <c r="AM240" s="74"/>
      <c r="AN240" s="74"/>
      <c r="AO240" s="74"/>
    </row>
    <row r="241" spans="5:41" x14ac:dyDescent="0.2">
      <c r="E241" s="31"/>
      <c r="G241" s="3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V241" s="74"/>
      <c r="Y241" s="31"/>
      <c r="AA241" s="3"/>
      <c r="AB241" s="74"/>
      <c r="AC241" s="74"/>
      <c r="AD241" s="74"/>
      <c r="AE241" s="74"/>
      <c r="AF241" s="74"/>
      <c r="AG241" s="74"/>
      <c r="AH241" s="74"/>
      <c r="AJ241" s="74"/>
      <c r="AK241" s="74"/>
      <c r="AL241" s="74"/>
      <c r="AM241" s="74"/>
      <c r="AN241" s="74"/>
      <c r="AO241" s="74"/>
    </row>
    <row r="242" spans="5:41" x14ac:dyDescent="0.2">
      <c r="E242" s="31"/>
      <c r="G242" s="3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6"/>
      <c r="U242" s="76"/>
      <c r="V242" s="74"/>
      <c r="Y242" s="31"/>
      <c r="AA242" s="3"/>
      <c r="AB242" s="74"/>
      <c r="AC242" s="74"/>
      <c r="AD242" s="74"/>
      <c r="AE242" s="74"/>
      <c r="AF242" s="74"/>
      <c r="AG242" s="74"/>
      <c r="AH242" s="74"/>
      <c r="AI242" s="76"/>
      <c r="AJ242" s="74"/>
      <c r="AK242" s="74"/>
      <c r="AL242" s="74"/>
      <c r="AM242" s="74"/>
      <c r="AN242" s="74"/>
      <c r="AO242" s="74"/>
    </row>
    <row r="243" spans="5:41" x14ac:dyDescent="0.2">
      <c r="E243" s="31"/>
      <c r="G243" s="3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V243" s="74"/>
      <c r="Y243" s="31"/>
      <c r="AA243" s="3"/>
      <c r="AB243" s="74"/>
      <c r="AC243" s="74"/>
      <c r="AD243" s="74"/>
      <c r="AE243" s="74"/>
      <c r="AF243" s="74"/>
      <c r="AG243" s="74"/>
      <c r="AH243" s="74"/>
      <c r="AJ243" s="74"/>
      <c r="AK243" s="74"/>
      <c r="AL243" s="74"/>
      <c r="AM243" s="74"/>
      <c r="AN243" s="74"/>
      <c r="AO243" s="74"/>
    </row>
    <row r="244" spans="5:41" x14ac:dyDescent="0.2">
      <c r="E244" s="31"/>
      <c r="G244" s="3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88"/>
      <c r="U244" s="88"/>
      <c r="V244" s="74"/>
      <c r="Y244" s="31"/>
      <c r="AA244" s="3"/>
      <c r="AB244" s="74"/>
      <c r="AC244" s="74"/>
      <c r="AD244" s="74"/>
      <c r="AE244" s="74"/>
      <c r="AF244" s="74"/>
      <c r="AG244" s="74"/>
      <c r="AH244" s="74"/>
      <c r="AI244" s="88"/>
      <c r="AJ244" s="74"/>
      <c r="AK244" s="74"/>
      <c r="AL244" s="74"/>
      <c r="AM244" s="74"/>
      <c r="AN244" s="74"/>
      <c r="AO244" s="74"/>
    </row>
    <row r="245" spans="5:41" x14ac:dyDescent="0.2">
      <c r="E245" s="31"/>
      <c r="G245" s="3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V245" s="74"/>
      <c r="Y245" s="31"/>
      <c r="AA245" s="3"/>
      <c r="AB245" s="74"/>
      <c r="AC245" s="74"/>
      <c r="AD245" s="74"/>
      <c r="AE245" s="74"/>
      <c r="AF245" s="74"/>
      <c r="AG245" s="74"/>
      <c r="AH245" s="74"/>
      <c r="AJ245" s="74"/>
      <c r="AK245" s="74"/>
      <c r="AL245" s="74"/>
      <c r="AM245" s="74"/>
      <c r="AN245" s="74"/>
      <c r="AO245" s="74"/>
    </row>
    <row r="246" spans="5:41" x14ac:dyDescent="0.2">
      <c r="E246" s="31"/>
      <c r="G246" s="3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88"/>
      <c r="U246" s="88"/>
      <c r="V246" s="74"/>
      <c r="Y246" s="31"/>
      <c r="AA246" s="3"/>
      <c r="AB246" s="74"/>
      <c r="AC246" s="74"/>
      <c r="AD246" s="74"/>
      <c r="AE246" s="74"/>
      <c r="AF246" s="74"/>
      <c r="AG246" s="74"/>
      <c r="AH246" s="74"/>
      <c r="AI246" s="88"/>
      <c r="AJ246" s="74"/>
      <c r="AK246" s="74"/>
      <c r="AL246" s="74"/>
      <c r="AM246" s="74"/>
      <c r="AN246" s="74"/>
      <c r="AO246" s="74"/>
    </row>
    <row r="247" spans="5:41" x14ac:dyDescent="0.2">
      <c r="E247" s="31"/>
      <c r="G247" s="3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5"/>
      <c r="U247" s="75"/>
      <c r="V247" s="74"/>
      <c r="Y247" s="31"/>
      <c r="AA247" s="3"/>
      <c r="AB247" s="74"/>
      <c r="AC247" s="74"/>
      <c r="AD247" s="74"/>
      <c r="AE247" s="74"/>
      <c r="AF247" s="74"/>
      <c r="AG247" s="74"/>
      <c r="AH247" s="74"/>
      <c r="AI247" s="75"/>
      <c r="AJ247" s="74"/>
      <c r="AK247" s="74"/>
      <c r="AL247" s="74"/>
      <c r="AM247" s="74"/>
      <c r="AN247" s="74"/>
      <c r="AO247" s="74"/>
    </row>
    <row r="248" spans="5:41" x14ac:dyDescent="0.2">
      <c r="E248" s="31"/>
      <c r="G248" s="3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88"/>
      <c r="U248" s="88"/>
      <c r="V248" s="74"/>
      <c r="Y248" s="31"/>
      <c r="AA248" s="3"/>
      <c r="AB248" s="74"/>
      <c r="AC248" s="74"/>
      <c r="AD248" s="74"/>
      <c r="AE248" s="74"/>
      <c r="AF248" s="74"/>
      <c r="AG248" s="74"/>
      <c r="AH248" s="74"/>
      <c r="AI248" s="88"/>
      <c r="AJ248" s="74"/>
      <c r="AK248" s="74"/>
      <c r="AL248" s="74"/>
      <c r="AM248" s="74"/>
      <c r="AN248" s="74"/>
      <c r="AO248" s="74"/>
    </row>
    <row r="249" spans="5:41" x14ac:dyDescent="0.2">
      <c r="E249" s="31"/>
      <c r="G249" s="3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Y249" s="31"/>
      <c r="AA249" s="3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</row>
    <row r="250" spans="5:41" x14ac:dyDescent="0.2">
      <c r="E250" s="31"/>
      <c r="G250" s="3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296"/>
      <c r="U250" s="296"/>
      <c r="V250" s="74"/>
      <c r="Y250" s="31"/>
      <c r="AA250" s="3"/>
      <c r="AB250" s="36"/>
      <c r="AC250" s="36"/>
      <c r="AD250" s="36"/>
      <c r="AE250" s="36"/>
      <c r="AF250" s="36"/>
      <c r="AG250" s="36"/>
      <c r="AH250" s="36"/>
      <c r="AI250" s="296"/>
      <c r="AJ250" s="74"/>
      <c r="AK250" s="74"/>
      <c r="AL250" s="74"/>
      <c r="AM250" s="74"/>
      <c r="AN250" s="74"/>
      <c r="AO250" s="74"/>
    </row>
    <row r="251" spans="5:41" x14ac:dyDescent="0.2">
      <c r="E251" s="31"/>
      <c r="G251" s="3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Y251" s="31"/>
      <c r="AA251" s="3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</row>
    <row r="252" spans="5:41" x14ac:dyDescent="0.2">
      <c r="E252" s="31"/>
      <c r="G252" s="3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296"/>
      <c r="U252" s="296"/>
      <c r="V252" s="74"/>
      <c r="Y252" s="31"/>
      <c r="AA252" s="3"/>
      <c r="AB252" s="36"/>
      <c r="AC252" s="36"/>
      <c r="AD252" s="36"/>
      <c r="AE252" s="36"/>
      <c r="AF252" s="36"/>
      <c r="AG252" s="36"/>
      <c r="AH252" s="36"/>
      <c r="AI252" s="296"/>
      <c r="AJ252" s="74"/>
      <c r="AK252" s="74"/>
      <c r="AL252" s="74"/>
      <c r="AM252" s="74"/>
      <c r="AN252" s="74"/>
      <c r="AO252" s="74"/>
    </row>
    <row r="253" spans="5:41" x14ac:dyDescent="0.2">
      <c r="E253" s="31"/>
      <c r="G253" s="3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Y253" s="31"/>
      <c r="AA253" s="3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</row>
    <row r="254" spans="5:41" x14ac:dyDescent="0.2">
      <c r="E254" s="31"/>
      <c r="G254" s="3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296"/>
      <c r="U254" s="296"/>
      <c r="V254" s="74"/>
      <c r="Y254" s="31"/>
      <c r="AA254" s="3"/>
      <c r="AB254" s="36"/>
      <c r="AC254" s="36"/>
      <c r="AD254" s="36"/>
      <c r="AE254" s="36"/>
      <c r="AF254" s="36"/>
      <c r="AG254" s="36"/>
      <c r="AH254" s="36"/>
      <c r="AI254" s="296"/>
      <c r="AJ254" s="74"/>
      <c r="AK254" s="74"/>
      <c r="AL254" s="74"/>
      <c r="AM254" s="74"/>
      <c r="AN254" s="74"/>
      <c r="AO254" s="74"/>
    </row>
    <row r="255" spans="5:41" x14ac:dyDescent="0.2">
      <c r="E255" s="31"/>
      <c r="G255" s="3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Y255" s="31"/>
      <c r="AA255" s="3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</row>
    <row r="256" spans="5:41" x14ac:dyDescent="0.2">
      <c r="E256" s="31"/>
      <c r="G256" s="3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296"/>
      <c r="U256" s="296"/>
      <c r="V256" s="74"/>
      <c r="Y256" s="31"/>
      <c r="AA256" s="3"/>
      <c r="AB256" s="36"/>
      <c r="AC256" s="36"/>
      <c r="AD256" s="36"/>
      <c r="AE256" s="36"/>
      <c r="AF256" s="36"/>
      <c r="AG256" s="36"/>
      <c r="AH256" s="36"/>
      <c r="AI256" s="296"/>
      <c r="AJ256" s="74"/>
      <c r="AK256" s="74"/>
      <c r="AL256" s="74"/>
      <c r="AM256" s="74"/>
      <c r="AN256" s="74"/>
      <c r="AO256" s="74"/>
    </row>
    <row r="257" spans="1:41" x14ac:dyDescent="0.2">
      <c r="E257" s="31"/>
      <c r="G257" s="3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Y257" s="31"/>
      <c r="AA257" s="3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</row>
    <row r="258" spans="1:41" x14ac:dyDescent="0.2">
      <c r="E258" s="31"/>
      <c r="G258" s="3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296"/>
      <c r="U258" s="296"/>
      <c r="V258" s="74"/>
      <c r="Y258" s="31"/>
      <c r="AA258" s="3"/>
      <c r="AB258" s="36"/>
      <c r="AC258" s="36"/>
      <c r="AD258" s="36"/>
      <c r="AE258" s="36"/>
      <c r="AF258" s="36"/>
      <c r="AG258" s="36"/>
      <c r="AH258" s="36"/>
      <c r="AI258" s="296"/>
      <c r="AJ258" s="74"/>
      <c r="AK258" s="74"/>
      <c r="AL258" s="74"/>
      <c r="AM258" s="74"/>
      <c r="AN258" s="74"/>
      <c r="AO258" s="74"/>
    </row>
    <row r="259" spans="1:41" x14ac:dyDescent="0.2">
      <c r="E259" s="31"/>
      <c r="G259" s="3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Y259" s="31"/>
      <c r="AA259" s="3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</row>
    <row r="260" spans="1:41" x14ac:dyDescent="0.2">
      <c r="E260" s="31"/>
      <c r="G260" s="3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296"/>
      <c r="U260" s="296"/>
      <c r="V260" s="74"/>
      <c r="Y260" s="31"/>
      <c r="AA260" s="3"/>
      <c r="AB260" s="36"/>
      <c r="AC260" s="36"/>
      <c r="AD260" s="36"/>
      <c r="AE260" s="36"/>
      <c r="AF260" s="36"/>
      <c r="AG260" s="36"/>
      <c r="AH260" s="36"/>
      <c r="AI260" s="296"/>
      <c r="AJ260" s="74"/>
      <c r="AK260" s="74"/>
      <c r="AL260" s="74"/>
      <c r="AM260" s="74"/>
      <c r="AN260" s="74"/>
      <c r="AO260" s="74"/>
    </row>
    <row r="261" spans="1:41" x14ac:dyDescent="0.2"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</row>
    <row r="262" spans="1:41" x14ac:dyDescent="0.2">
      <c r="E262" s="31"/>
      <c r="G262" s="3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36"/>
      <c r="T262" s="36"/>
      <c r="U262" s="36"/>
      <c r="V262" s="36"/>
      <c r="Y262" s="31"/>
      <c r="AA262" s="3"/>
      <c r="AB262" s="74"/>
      <c r="AC262" s="74"/>
      <c r="AD262" s="74"/>
      <c r="AE262" s="74"/>
      <c r="AF262" s="74"/>
      <c r="AG262" s="74"/>
      <c r="AH262" s="36"/>
      <c r="AI262" s="36"/>
      <c r="AJ262" s="36"/>
      <c r="AK262" s="36"/>
      <c r="AL262" s="36"/>
      <c r="AM262" s="36"/>
      <c r="AN262" s="36"/>
      <c r="AO262" s="36"/>
    </row>
    <row r="263" spans="1:41" x14ac:dyDescent="0.2">
      <c r="AE263" s="46"/>
    </row>
    <row r="264" spans="1:41" x14ac:dyDescent="0.2">
      <c r="A264" s="63"/>
      <c r="B264" s="190"/>
    </row>
    <row r="265" spans="1:41" x14ac:dyDescent="0.2">
      <c r="D265" s="39"/>
      <c r="X265" s="39"/>
    </row>
    <row r="266" spans="1:41" ht="19" x14ac:dyDescent="0.2">
      <c r="H266" s="389"/>
      <c r="I266" s="389"/>
      <c r="J266" s="389"/>
      <c r="K266" s="389"/>
      <c r="L266" s="389"/>
      <c r="M266" s="389"/>
      <c r="N266" s="389"/>
      <c r="O266" s="389"/>
      <c r="P266" s="389"/>
      <c r="V266" s="84"/>
      <c r="AB266" s="843"/>
      <c r="AC266" s="843"/>
      <c r="AD266" s="843"/>
      <c r="AE266" s="843"/>
      <c r="AF266" s="843"/>
      <c r="AJ266" s="84"/>
      <c r="AK266" s="84"/>
      <c r="AL266" s="84"/>
      <c r="AM266" s="84"/>
      <c r="AN266" s="84"/>
      <c r="AO266" s="84"/>
    </row>
    <row r="268" spans="1:41" x14ac:dyDescent="0.2">
      <c r="H268" s="841"/>
      <c r="I268" s="841"/>
      <c r="J268" s="3"/>
      <c r="K268" s="841"/>
      <c r="L268" s="841"/>
      <c r="M268" s="841"/>
      <c r="N268" s="841"/>
      <c r="O268" s="841"/>
      <c r="P268" s="841"/>
      <c r="Q268" s="841"/>
      <c r="R268" s="3"/>
      <c r="S268" s="3"/>
      <c r="T268" s="3"/>
      <c r="U268" s="3"/>
      <c r="V268" s="3"/>
      <c r="AB268" s="841"/>
      <c r="AC268" s="841"/>
      <c r="AD268" s="841"/>
      <c r="AE268" s="841"/>
      <c r="AF268" s="841"/>
      <c r="AG268" s="841"/>
      <c r="AH268" s="3"/>
      <c r="AI268" s="3"/>
      <c r="AJ268" s="3"/>
      <c r="AK268" s="3"/>
      <c r="AL268" s="3"/>
      <c r="AM268" s="3"/>
      <c r="AN268" s="3"/>
      <c r="AO268" s="3"/>
    </row>
    <row r="269" spans="1:41" x14ac:dyDescent="0.2">
      <c r="C269" s="3"/>
      <c r="D269" s="3"/>
      <c r="E269" s="3"/>
      <c r="F269" s="3"/>
      <c r="G269" s="3"/>
      <c r="H269" s="841"/>
      <c r="I269" s="841"/>
      <c r="J269" s="3"/>
      <c r="K269" s="841"/>
      <c r="L269" s="841"/>
      <c r="M269" s="841"/>
      <c r="N269" s="841"/>
      <c r="O269" s="841"/>
      <c r="P269" s="841"/>
      <c r="Q269" s="841"/>
      <c r="R269" s="3"/>
      <c r="S269" s="3"/>
      <c r="V269" s="85"/>
      <c r="W269" s="3"/>
      <c r="X269" s="3"/>
      <c r="Y269" s="3"/>
      <c r="Z269" s="3"/>
      <c r="AA269" s="3"/>
      <c r="AB269" s="841"/>
      <c r="AC269" s="841"/>
      <c r="AD269" s="841"/>
      <c r="AE269" s="841"/>
      <c r="AF269" s="841"/>
      <c r="AG269" s="841"/>
      <c r="AH269" s="3"/>
      <c r="AJ269" s="85"/>
      <c r="AK269" s="85"/>
      <c r="AL269" s="85"/>
      <c r="AM269" s="85"/>
      <c r="AN269" s="85"/>
      <c r="AO269" s="85"/>
    </row>
    <row r="270" spans="1:41" x14ac:dyDescent="0.2"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T270" s="3"/>
      <c r="U270" s="3"/>
      <c r="V270" s="86"/>
      <c r="AB270" s="3"/>
      <c r="AC270" s="3"/>
      <c r="AD270" s="3"/>
      <c r="AE270" s="3"/>
      <c r="AF270" s="3"/>
      <c r="AG270" s="3"/>
      <c r="AI270" s="3"/>
      <c r="AJ270" s="86"/>
      <c r="AK270" s="86"/>
      <c r="AL270" s="86"/>
      <c r="AM270" s="86"/>
      <c r="AN270" s="86"/>
      <c r="AO270" s="86"/>
    </row>
    <row r="271" spans="1:41" x14ac:dyDescent="0.2">
      <c r="E271" s="31"/>
      <c r="G271" s="3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Y271" s="31"/>
      <c r="AA271" s="3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</row>
    <row r="272" spans="1:41" x14ac:dyDescent="0.2">
      <c r="E272" s="31"/>
      <c r="G272" s="3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296"/>
      <c r="U272" s="296"/>
      <c r="V272" s="74"/>
      <c r="Y272" s="31"/>
      <c r="AA272" s="3"/>
      <c r="AB272" s="36"/>
      <c r="AC272" s="36"/>
      <c r="AD272" s="36"/>
      <c r="AE272" s="36"/>
      <c r="AF272" s="36"/>
      <c r="AG272" s="36"/>
      <c r="AH272" s="36"/>
      <c r="AI272" s="296"/>
      <c r="AJ272" s="74"/>
      <c r="AK272" s="74"/>
      <c r="AL272" s="74"/>
      <c r="AM272" s="74"/>
      <c r="AN272" s="74"/>
      <c r="AO272" s="74"/>
    </row>
    <row r="273" spans="3:41" x14ac:dyDescent="0.2">
      <c r="C273" s="3"/>
      <c r="E273" s="31"/>
      <c r="G273" s="3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5"/>
      <c r="U273" s="75"/>
      <c r="V273" s="74"/>
      <c r="W273" s="3"/>
      <c r="Y273" s="31"/>
      <c r="AA273" s="3"/>
      <c r="AB273" s="74"/>
      <c r="AC273" s="74"/>
      <c r="AD273" s="74"/>
      <c r="AE273" s="74"/>
      <c r="AF273" s="74"/>
      <c r="AG273" s="74"/>
      <c r="AH273" s="74"/>
      <c r="AI273" s="75"/>
      <c r="AJ273" s="74"/>
      <c r="AK273" s="74"/>
      <c r="AL273" s="74"/>
      <c r="AM273" s="74"/>
      <c r="AN273" s="74"/>
      <c r="AO273" s="74"/>
    </row>
    <row r="274" spans="3:41" x14ac:dyDescent="0.2">
      <c r="C274" s="3"/>
      <c r="E274" s="31"/>
      <c r="G274" s="3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6"/>
      <c r="U274" s="76"/>
      <c r="V274" s="74"/>
      <c r="W274" s="3"/>
      <c r="Y274" s="31"/>
      <c r="AA274" s="3"/>
      <c r="AB274" s="74"/>
      <c r="AC274" s="74"/>
      <c r="AD274" s="74"/>
      <c r="AE274" s="74"/>
      <c r="AF274" s="74"/>
      <c r="AG274" s="74"/>
      <c r="AH274" s="74"/>
      <c r="AI274" s="76"/>
      <c r="AJ274" s="74"/>
      <c r="AK274" s="74"/>
      <c r="AL274" s="74"/>
      <c r="AM274" s="74"/>
      <c r="AN274" s="74"/>
      <c r="AO274" s="74"/>
    </row>
    <row r="275" spans="3:41" x14ac:dyDescent="0.2">
      <c r="C275" s="3"/>
      <c r="E275" s="31"/>
      <c r="G275" s="3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5"/>
      <c r="U275" s="75"/>
      <c r="V275" s="74"/>
      <c r="W275" s="3"/>
      <c r="Y275" s="31"/>
      <c r="AA275" s="3"/>
      <c r="AB275" s="74"/>
      <c r="AC275" s="74"/>
      <c r="AD275" s="74"/>
      <c r="AE275" s="74"/>
      <c r="AF275" s="74"/>
      <c r="AG275" s="74"/>
      <c r="AH275" s="74"/>
      <c r="AI275" s="75"/>
      <c r="AJ275" s="74"/>
      <c r="AK275" s="74"/>
      <c r="AL275" s="74"/>
      <c r="AM275" s="74"/>
      <c r="AN275" s="74"/>
      <c r="AO275" s="74"/>
    </row>
    <row r="276" spans="3:41" x14ac:dyDescent="0.2">
      <c r="C276" s="3"/>
      <c r="E276" s="31"/>
      <c r="G276" s="3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6"/>
      <c r="U276" s="76"/>
      <c r="V276" s="74"/>
      <c r="W276" s="3"/>
      <c r="Y276" s="31"/>
      <c r="AA276" s="3"/>
      <c r="AB276" s="74"/>
      <c r="AC276" s="74"/>
      <c r="AD276" s="74"/>
      <c r="AE276" s="74"/>
      <c r="AF276" s="74"/>
      <c r="AG276" s="74"/>
      <c r="AH276" s="74"/>
      <c r="AI276" s="76"/>
      <c r="AJ276" s="74"/>
      <c r="AK276" s="74"/>
      <c r="AL276" s="74"/>
      <c r="AM276" s="74"/>
      <c r="AN276" s="74"/>
      <c r="AO276" s="74"/>
    </row>
    <row r="277" spans="3:41" x14ac:dyDescent="0.2">
      <c r="C277" s="3"/>
      <c r="E277" s="31"/>
      <c r="G277" s="3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V277" s="36"/>
      <c r="W277" s="3"/>
      <c r="Y277" s="31"/>
      <c r="AA277" s="3"/>
      <c r="AB277" s="36"/>
      <c r="AC277" s="36"/>
      <c r="AD277" s="36"/>
      <c r="AE277" s="36"/>
      <c r="AF277" s="36"/>
      <c r="AG277" s="36"/>
      <c r="AH277" s="36"/>
      <c r="AJ277" s="36"/>
      <c r="AK277" s="36"/>
      <c r="AL277" s="36"/>
      <c r="AM277" s="36"/>
      <c r="AN277" s="36"/>
      <c r="AO277" s="36"/>
    </row>
    <row r="278" spans="3:41" x14ac:dyDescent="0.2">
      <c r="C278" s="3"/>
      <c r="E278" s="31"/>
      <c r="G278" s="3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6"/>
      <c r="U278" s="76"/>
      <c r="V278" s="74"/>
      <c r="W278" s="3"/>
      <c r="Y278" s="31"/>
      <c r="AA278" s="3"/>
      <c r="AB278" s="74"/>
      <c r="AC278" s="74"/>
      <c r="AD278" s="74"/>
      <c r="AE278" s="74"/>
      <c r="AF278" s="74"/>
      <c r="AG278" s="74"/>
      <c r="AH278" s="74"/>
      <c r="AI278" s="76"/>
      <c r="AJ278" s="74"/>
      <c r="AK278" s="74"/>
      <c r="AL278" s="74"/>
      <c r="AM278" s="74"/>
      <c r="AN278" s="74"/>
      <c r="AO278" s="74"/>
    </row>
    <row r="279" spans="3:41" x14ac:dyDescent="0.2">
      <c r="C279" s="3"/>
      <c r="E279" s="31"/>
      <c r="G279" s="3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5"/>
      <c r="U279" s="75"/>
      <c r="V279" s="74"/>
      <c r="W279" s="3"/>
      <c r="Y279" s="31"/>
      <c r="AA279" s="3"/>
      <c r="AB279" s="74"/>
      <c r="AC279" s="74"/>
      <c r="AD279" s="74"/>
      <c r="AE279" s="74"/>
      <c r="AF279" s="74"/>
      <c r="AG279" s="74"/>
      <c r="AH279" s="74"/>
      <c r="AI279" s="75"/>
      <c r="AJ279" s="74"/>
      <c r="AK279" s="74"/>
      <c r="AL279" s="74"/>
      <c r="AM279" s="74"/>
      <c r="AN279" s="74"/>
      <c r="AO279" s="74"/>
    </row>
    <row r="280" spans="3:41" x14ac:dyDescent="0.2">
      <c r="C280" s="3"/>
      <c r="E280" s="31"/>
      <c r="G280" s="3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6"/>
      <c r="U280" s="76"/>
      <c r="V280" s="74"/>
      <c r="W280" s="3"/>
      <c r="Y280" s="31"/>
      <c r="AA280" s="3"/>
      <c r="AB280" s="74"/>
      <c r="AC280" s="74"/>
      <c r="AD280" s="74"/>
      <c r="AE280" s="74"/>
      <c r="AF280" s="74"/>
      <c r="AG280" s="74"/>
      <c r="AH280" s="74"/>
      <c r="AI280" s="76"/>
      <c r="AJ280" s="74"/>
      <c r="AK280" s="74"/>
      <c r="AL280" s="74"/>
      <c r="AM280" s="74"/>
      <c r="AN280" s="74"/>
      <c r="AO280" s="74"/>
    </row>
    <row r="281" spans="3:41" x14ac:dyDescent="0.2">
      <c r="C281" s="3"/>
      <c r="E281" s="31"/>
      <c r="G281" s="3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5"/>
      <c r="U281" s="75"/>
      <c r="V281" s="74"/>
      <c r="W281" s="3"/>
      <c r="Y281" s="31"/>
      <c r="AA281" s="3"/>
      <c r="AB281" s="74"/>
      <c r="AC281" s="74"/>
      <c r="AD281" s="74"/>
      <c r="AE281" s="74"/>
      <c r="AF281" s="74"/>
      <c r="AG281" s="74"/>
      <c r="AH281" s="74"/>
      <c r="AI281" s="75"/>
      <c r="AJ281" s="74"/>
      <c r="AK281" s="74"/>
      <c r="AL281" s="74"/>
      <c r="AM281" s="74"/>
      <c r="AN281" s="74"/>
      <c r="AO281" s="74"/>
    </row>
    <row r="282" spans="3:41" x14ac:dyDescent="0.2">
      <c r="C282" s="3"/>
      <c r="E282" s="31"/>
      <c r="G282" s="3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6"/>
      <c r="U282" s="76"/>
      <c r="V282" s="74"/>
      <c r="W282" s="3"/>
      <c r="Y282" s="31"/>
      <c r="AA282" s="3"/>
      <c r="AB282" s="74"/>
      <c r="AC282" s="74"/>
      <c r="AD282" s="74"/>
      <c r="AE282" s="74"/>
      <c r="AF282" s="74"/>
      <c r="AG282" s="74"/>
      <c r="AH282" s="74"/>
      <c r="AI282" s="76"/>
      <c r="AJ282" s="74"/>
      <c r="AK282" s="74"/>
      <c r="AL282" s="74"/>
      <c r="AM282" s="74"/>
      <c r="AN282" s="74"/>
      <c r="AO282" s="74"/>
    </row>
    <row r="283" spans="3:41" x14ac:dyDescent="0.2">
      <c r="C283" s="3"/>
      <c r="E283" s="31"/>
      <c r="G283" s="3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5"/>
      <c r="U283" s="75"/>
      <c r="V283" s="74"/>
      <c r="W283" s="3"/>
      <c r="Y283" s="31"/>
      <c r="AA283" s="3"/>
      <c r="AB283" s="74"/>
      <c r="AC283" s="74"/>
      <c r="AD283" s="74"/>
      <c r="AE283" s="74"/>
      <c r="AF283" s="74"/>
      <c r="AG283" s="74"/>
      <c r="AH283" s="74"/>
      <c r="AI283" s="75"/>
      <c r="AJ283" s="74"/>
      <c r="AK283" s="74"/>
      <c r="AL283" s="74"/>
      <c r="AM283" s="74"/>
      <c r="AN283" s="74"/>
      <c r="AO283" s="74"/>
    </row>
    <row r="284" spans="3:41" x14ac:dyDescent="0.2">
      <c r="C284" s="3"/>
      <c r="E284" s="31"/>
      <c r="G284" s="3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6"/>
      <c r="U284" s="76"/>
      <c r="V284" s="74"/>
      <c r="W284" s="3"/>
      <c r="Y284" s="31"/>
      <c r="AA284" s="3"/>
      <c r="AB284" s="74"/>
      <c r="AC284" s="74"/>
      <c r="AD284" s="74"/>
      <c r="AE284" s="74"/>
      <c r="AF284" s="74"/>
      <c r="AG284" s="74"/>
      <c r="AH284" s="74"/>
      <c r="AI284" s="76"/>
      <c r="AJ284" s="74"/>
      <c r="AK284" s="74"/>
      <c r="AL284" s="74"/>
      <c r="AM284" s="74"/>
      <c r="AN284" s="74"/>
      <c r="AO284" s="74"/>
    </row>
    <row r="285" spans="3:41" x14ac:dyDescent="0.2">
      <c r="C285" s="3"/>
      <c r="E285" s="31"/>
      <c r="G285" s="3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5"/>
      <c r="U285" s="75"/>
      <c r="V285" s="74"/>
      <c r="W285" s="3"/>
      <c r="Y285" s="31"/>
      <c r="AA285" s="3"/>
      <c r="AB285" s="74"/>
      <c r="AC285" s="74"/>
      <c r="AD285" s="74"/>
      <c r="AE285" s="74"/>
      <c r="AF285" s="74"/>
      <c r="AG285" s="74"/>
      <c r="AH285" s="74"/>
      <c r="AI285" s="75"/>
      <c r="AJ285" s="74"/>
      <c r="AK285" s="74"/>
      <c r="AL285" s="74"/>
      <c r="AM285" s="74"/>
      <c r="AN285" s="74"/>
      <c r="AO285" s="74"/>
    </row>
    <row r="286" spans="3:41" x14ac:dyDescent="0.2">
      <c r="C286" s="3"/>
      <c r="E286" s="31"/>
      <c r="G286" s="3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6"/>
      <c r="U286" s="76"/>
      <c r="V286" s="74"/>
      <c r="W286" s="3"/>
      <c r="Y286" s="31"/>
      <c r="AA286" s="3"/>
      <c r="AB286" s="74"/>
      <c r="AC286" s="74"/>
      <c r="AD286" s="74"/>
      <c r="AE286" s="74"/>
      <c r="AF286" s="74"/>
      <c r="AG286" s="74"/>
      <c r="AH286" s="74"/>
      <c r="AI286" s="76"/>
      <c r="AJ286" s="74"/>
      <c r="AK286" s="74"/>
      <c r="AL286" s="74"/>
      <c r="AM286" s="74"/>
      <c r="AN286" s="74"/>
      <c r="AO286" s="74"/>
    </row>
    <row r="287" spans="3:41" x14ac:dyDescent="0.2">
      <c r="C287" s="3"/>
      <c r="E287" s="31"/>
      <c r="G287" s="3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5"/>
      <c r="U287" s="75"/>
      <c r="V287" s="74"/>
      <c r="W287" s="3"/>
      <c r="Y287" s="31"/>
      <c r="AA287" s="3"/>
      <c r="AB287" s="74"/>
      <c r="AC287" s="74"/>
      <c r="AD287" s="74"/>
      <c r="AE287" s="74"/>
      <c r="AF287" s="74"/>
      <c r="AG287" s="74"/>
      <c r="AH287" s="74"/>
      <c r="AI287" s="75"/>
      <c r="AJ287" s="74"/>
      <c r="AK287" s="74"/>
      <c r="AL287" s="74"/>
      <c r="AM287" s="74"/>
      <c r="AN287" s="74"/>
      <c r="AO287" s="74"/>
    </row>
    <row r="288" spans="3:41" x14ac:dyDescent="0.2">
      <c r="C288" s="3"/>
      <c r="E288" s="31"/>
      <c r="G288" s="3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6"/>
      <c r="U288" s="76"/>
      <c r="V288" s="74"/>
      <c r="W288" s="3"/>
      <c r="Y288" s="31"/>
      <c r="AA288" s="3"/>
      <c r="AB288" s="74"/>
      <c r="AC288" s="74"/>
      <c r="AD288" s="74"/>
      <c r="AE288" s="74"/>
      <c r="AF288" s="74"/>
      <c r="AG288" s="74"/>
      <c r="AH288" s="74"/>
      <c r="AI288" s="76"/>
      <c r="AJ288" s="74"/>
      <c r="AK288" s="74"/>
      <c r="AL288" s="74"/>
      <c r="AM288" s="74"/>
      <c r="AN288" s="74"/>
      <c r="AO288" s="74"/>
    </row>
    <row r="289" spans="3:41" x14ac:dyDescent="0.2">
      <c r="C289" s="3"/>
      <c r="E289" s="31"/>
      <c r="G289" s="3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5"/>
      <c r="U289" s="75"/>
      <c r="V289" s="74"/>
      <c r="W289" s="3"/>
      <c r="Y289" s="31"/>
      <c r="AA289" s="3"/>
      <c r="AB289" s="74"/>
      <c r="AC289" s="74"/>
      <c r="AD289" s="74"/>
      <c r="AE289" s="74"/>
      <c r="AF289" s="74"/>
      <c r="AG289" s="74"/>
      <c r="AH289" s="74"/>
      <c r="AI289" s="75"/>
      <c r="AJ289" s="74"/>
      <c r="AK289" s="74"/>
      <c r="AL289" s="74"/>
      <c r="AM289" s="74"/>
      <c r="AN289" s="74"/>
      <c r="AO289" s="74"/>
    </row>
    <row r="290" spans="3:41" x14ac:dyDescent="0.2">
      <c r="C290" s="3"/>
      <c r="E290" s="31"/>
      <c r="G290" s="3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6"/>
      <c r="U290" s="76"/>
      <c r="V290" s="74"/>
      <c r="W290" s="3"/>
      <c r="Y290" s="31"/>
      <c r="AA290" s="3"/>
      <c r="AB290" s="74"/>
      <c r="AC290" s="74"/>
      <c r="AD290" s="74"/>
      <c r="AE290" s="74"/>
      <c r="AF290" s="74"/>
      <c r="AG290" s="74"/>
      <c r="AH290" s="74"/>
      <c r="AI290" s="76"/>
      <c r="AJ290" s="74"/>
      <c r="AK290" s="74"/>
      <c r="AL290" s="74"/>
      <c r="AM290" s="74"/>
      <c r="AN290" s="74"/>
      <c r="AO290" s="74"/>
    </row>
    <row r="291" spans="3:41" x14ac:dyDescent="0.2">
      <c r="C291" s="3"/>
      <c r="E291" s="31"/>
      <c r="G291" s="3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5"/>
      <c r="U291" s="75"/>
      <c r="V291" s="74"/>
      <c r="W291" s="3"/>
      <c r="Y291" s="31"/>
      <c r="AA291" s="3"/>
      <c r="AB291" s="74"/>
      <c r="AC291" s="74"/>
      <c r="AD291" s="74"/>
      <c r="AE291" s="74"/>
      <c r="AF291" s="74"/>
      <c r="AG291" s="74"/>
      <c r="AH291" s="74"/>
      <c r="AI291" s="75"/>
      <c r="AJ291" s="74"/>
      <c r="AK291" s="74"/>
      <c r="AL291" s="74"/>
      <c r="AM291" s="74"/>
      <c r="AN291" s="74"/>
      <c r="AO291" s="74"/>
    </row>
    <row r="292" spans="3:41" x14ac:dyDescent="0.2">
      <c r="C292" s="3"/>
      <c r="E292" s="31"/>
      <c r="G292" s="3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6"/>
      <c r="U292" s="76"/>
      <c r="V292" s="74"/>
      <c r="W292" s="3"/>
      <c r="Y292" s="31"/>
      <c r="AA292" s="3"/>
      <c r="AB292" s="74"/>
      <c r="AC292" s="74"/>
      <c r="AD292" s="74"/>
      <c r="AE292" s="74"/>
      <c r="AF292" s="74"/>
      <c r="AG292" s="74"/>
      <c r="AH292" s="74"/>
      <c r="AI292" s="76"/>
      <c r="AJ292" s="74"/>
      <c r="AK292" s="74"/>
      <c r="AL292" s="74"/>
      <c r="AM292" s="74"/>
      <c r="AN292" s="74"/>
      <c r="AO292" s="74"/>
    </row>
    <row r="293" spans="3:41" x14ac:dyDescent="0.2">
      <c r="C293" s="3"/>
      <c r="E293" s="31"/>
      <c r="G293" s="3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V293" s="74"/>
      <c r="W293" s="3"/>
      <c r="Y293" s="31"/>
      <c r="AA293" s="3"/>
      <c r="AB293" s="74"/>
      <c r="AC293" s="74"/>
      <c r="AD293" s="74"/>
      <c r="AE293" s="74"/>
      <c r="AF293" s="74"/>
      <c r="AG293" s="74"/>
      <c r="AH293" s="74"/>
      <c r="AJ293" s="74"/>
      <c r="AK293" s="74"/>
      <c r="AL293" s="74"/>
      <c r="AM293" s="74"/>
      <c r="AN293" s="74"/>
      <c r="AO293" s="74"/>
    </row>
    <row r="294" spans="3:41" x14ac:dyDescent="0.2">
      <c r="C294" s="3"/>
      <c r="E294" s="31"/>
      <c r="G294" s="3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3"/>
      <c r="U294" s="3"/>
      <c r="V294" s="74"/>
      <c r="W294" s="3"/>
      <c r="Y294" s="31"/>
      <c r="AA294" s="3"/>
      <c r="AB294" s="74"/>
      <c r="AC294" s="74"/>
      <c r="AD294" s="74"/>
      <c r="AE294" s="74"/>
      <c r="AF294" s="74"/>
      <c r="AG294" s="74"/>
      <c r="AH294" s="74"/>
      <c r="AI294" s="3"/>
      <c r="AJ294" s="74"/>
      <c r="AK294" s="74"/>
      <c r="AL294" s="74"/>
      <c r="AM294" s="74"/>
      <c r="AN294" s="74"/>
      <c r="AO294" s="74"/>
    </row>
    <row r="295" spans="3:41" x14ac:dyDescent="0.2">
      <c r="C295" s="3"/>
      <c r="E295" s="31"/>
      <c r="G295" s="3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V295" s="74"/>
      <c r="W295" s="3"/>
      <c r="Y295" s="31"/>
      <c r="AA295" s="3"/>
      <c r="AB295" s="74"/>
      <c r="AC295" s="74"/>
      <c r="AD295" s="74"/>
      <c r="AE295" s="74"/>
      <c r="AF295" s="74"/>
      <c r="AG295" s="74"/>
      <c r="AH295" s="74"/>
      <c r="AJ295" s="74"/>
      <c r="AK295" s="74"/>
      <c r="AL295" s="74"/>
      <c r="AM295" s="74"/>
      <c r="AN295" s="74"/>
      <c r="AO295" s="74"/>
    </row>
    <row r="296" spans="3:41" x14ac:dyDescent="0.2">
      <c r="C296" s="3"/>
      <c r="E296" s="31"/>
      <c r="G296" s="3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3"/>
      <c r="U296" s="3"/>
      <c r="V296" s="74"/>
      <c r="W296" s="3"/>
      <c r="Y296" s="31"/>
      <c r="AA296" s="3"/>
      <c r="AB296" s="74"/>
      <c r="AC296" s="74"/>
      <c r="AD296" s="74"/>
      <c r="AE296" s="74"/>
      <c r="AF296" s="74"/>
      <c r="AG296" s="74"/>
      <c r="AH296" s="74"/>
      <c r="AI296" s="3"/>
      <c r="AJ296" s="74"/>
      <c r="AK296" s="74"/>
      <c r="AL296" s="74"/>
      <c r="AM296" s="74"/>
      <c r="AN296" s="74"/>
      <c r="AO296" s="74"/>
    </row>
    <row r="297" spans="3:41" x14ac:dyDescent="0.2">
      <c r="C297" s="3"/>
      <c r="E297" s="31"/>
      <c r="G297" s="3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V297" s="74"/>
      <c r="W297" s="3"/>
      <c r="Y297" s="31"/>
      <c r="AA297" s="3"/>
      <c r="AB297" s="74"/>
      <c r="AC297" s="74"/>
      <c r="AD297" s="74"/>
      <c r="AE297" s="74"/>
      <c r="AF297" s="74"/>
      <c r="AG297" s="74"/>
      <c r="AH297" s="74"/>
      <c r="AJ297" s="74"/>
      <c r="AK297" s="74"/>
      <c r="AL297" s="74"/>
      <c r="AM297" s="74"/>
      <c r="AN297" s="74"/>
      <c r="AO297" s="74"/>
    </row>
    <row r="298" spans="3:41" x14ac:dyDescent="0.2">
      <c r="C298" s="3"/>
      <c r="E298" s="31"/>
      <c r="G298" s="3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3"/>
      <c r="U298" s="3"/>
      <c r="V298" s="74"/>
      <c r="W298" s="3"/>
      <c r="Y298" s="31"/>
      <c r="AA298" s="3"/>
      <c r="AB298" s="74"/>
      <c r="AC298" s="74"/>
      <c r="AD298" s="74"/>
      <c r="AE298" s="74"/>
      <c r="AF298" s="74"/>
      <c r="AG298" s="74"/>
      <c r="AH298" s="74"/>
      <c r="AI298" s="3"/>
      <c r="AJ298" s="74"/>
      <c r="AK298" s="74"/>
      <c r="AL298" s="74"/>
      <c r="AM298" s="74"/>
      <c r="AN298" s="74"/>
      <c r="AO298" s="74"/>
    </row>
    <row r="299" spans="3:41" x14ac:dyDescent="0.2">
      <c r="C299" s="3"/>
      <c r="E299" s="31"/>
      <c r="G299" s="3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5"/>
      <c r="U299" s="75"/>
      <c r="V299" s="74"/>
      <c r="W299" s="3"/>
      <c r="Y299" s="31"/>
      <c r="AA299" s="3"/>
      <c r="AB299" s="74"/>
      <c r="AC299" s="74"/>
      <c r="AD299" s="74"/>
      <c r="AE299" s="74"/>
      <c r="AF299" s="74"/>
      <c r="AG299" s="74"/>
      <c r="AH299" s="74"/>
      <c r="AI299" s="75"/>
      <c r="AJ299" s="74"/>
      <c r="AK299" s="74"/>
      <c r="AL299" s="74"/>
      <c r="AM299" s="74"/>
      <c r="AN299" s="74"/>
      <c r="AO299" s="74"/>
    </row>
    <row r="300" spans="3:41" x14ac:dyDescent="0.2">
      <c r="C300" s="3"/>
      <c r="E300" s="31"/>
      <c r="G300" s="3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6"/>
      <c r="U300" s="76"/>
      <c r="V300" s="74"/>
      <c r="W300" s="3"/>
      <c r="Y300" s="31"/>
      <c r="AA300" s="3"/>
      <c r="AB300" s="74"/>
      <c r="AC300" s="74"/>
      <c r="AD300" s="74"/>
      <c r="AE300" s="74"/>
      <c r="AF300" s="74"/>
      <c r="AG300" s="74"/>
      <c r="AH300" s="74"/>
      <c r="AI300" s="76"/>
      <c r="AJ300" s="74"/>
      <c r="AK300" s="74"/>
      <c r="AL300" s="74"/>
      <c r="AM300" s="74"/>
      <c r="AN300" s="74"/>
      <c r="AO300" s="74"/>
    </row>
    <row r="301" spans="3:41" x14ac:dyDescent="0.2">
      <c r="C301" s="3"/>
      <c r="E301" s="31"/>
      <c r="G301" s="3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5"/>
      <c r="U301" s="75"/>
      <c r="V301" s="74"/>
      <c r="W301" s="3"/>
      <c r="Y301" s="31"/>
      <c r="AA301" s="3"/>
      <c r="AB301" s="74"/>
      <c r="AC301" s="74"/>
      <c r="AD301" s="74"/>
      <c r="AE301" s="74"/>
      <c r="AF301" s="74"/>
      <c r="AG301" s="74"/>
      <c r="AH301" s="74"/>
      <c r="AI301" s="75"/>
      <c r="AJ301" s="74"/>
      <c r="AK301" s="74"/>
      <c r="AL301" s="74"/>
      <c r="AM301" s="74"/>
      <c r="AN301" s="74"/>
      <c r="AO301" s="74"/>
    </row>
    <row r="302" spans="3:41" x14ac:dyDescent="0.2">
      <c r="C302" s="3"/>
      <c r="E302" s="31"/>
      <c r="G302" s="3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6"/>
      <c r="U302" s="76"/>
      <c r="V302" s="74"/>
      <c r="W302" s="3"/>
      <c r="Y302" s="31"/>
      <c r="AA302" s="3"/>
      <c r="AB302" s="74"/>
      <c r="AC302" s="74"/>
      <c r="AD302" s="74"/>
      <c r="AE302" s="74"/>
      <c r="AF302" s="74"/>
      <c r="AG302" s="74"/>
      <c r="AH302" s="74"/>
      <c r="AI302" s="76"/>
      <c r="AJ302" s="74"/>
      <c r="AK302" s="74"/>
      <c r="AL302" s="74"/>
      <c r="AM302" s="74"/>
      <c r="AN302" s="74"/>
      <c r="AO302" s="74"/>
    </row>
    <row r="303" spans="3:41" x14ac:dyDescent="0.2">
      <c r="C303" s="3"/>
      <c r="E303" s="31"/>
      <c r="G303" s="3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5"/>
      <c r="U303" s="75"/>
      <c r="V303" s="74"/>
      <c r="W303" s="3"/>
      <c r="Y303" s="31"/>
      <c r="AA303" s="3"/>
      <c r="AB303" s="74"/>
      <c r="AC303" s="74"/>
      <c r="AD303" s="74"/>
      <c r="AE303" s="74"/>
      <c r="AF303" s="74"/>
      <c r="AG303" s="74"/>
      <c r="AH303" s="74"/>
      <c r="AI303" s="75"/>
      <c r="AJ303" s="74"/>
      <c r="AK303" s="74"/>
      <c r="AL303" s="74"/>
      <c r="AM303" s="74"/>
      <c r="AN303" s="74"/>
      <c r="AO303" s="74"/>
    </row>
    <row r="304" spans="3:41" x14ac:dyDescent="0.2">
      <c r="C304" s="3"/>
      <c r="E304" s="31"/>
      <c r="G304" s="3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6"/>
      <c r="U304" s="76"/>
      <c r="V304" s="74"/>
      <c r="W304" s="3"/>
      <c r="Y304" s="31"/>
      <c r="AA304" s="3"/>
      <c r="AB304" s="74"/>
      <c r="AC304" s="74"/>
      <c r="AD304" s="74"/>
      <c r="AE304" s="74"/>
      <c r="AF304" s="74"/>
      <c r="AG304" s="74"/>
      <c r="AH304" s="74"/>
      <c r="AI304" s="76"/>
      <c r="AJ304" s="74"/>
      <c r="AK304" s="74"/>
      <c r="AL304" s="74"/>
      <c r="AM304" s="74"/>
      <c r="AN304" s="74"/>
      <c r="AO304" s="74"/>
    </row>
    <row r="305" spans="1:41" x14ac:dyDescent="0.2">
      <c r="C305" s="3"/>
      <c r="E305" s="31"/>
      <c r="G305" s="3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5"/>
      <c r="U305" s="75"/>
      <c r="V305" s="74"/>
      <c r="W305" s="3"/>
      <c r="Y305" s="31"/>
      <c r="AA305" s="3"/>
      <c r="AB305" s="74"/>
      <c r="AC305" s="74"/>
      <c r="AD305" s="74"/>
      <c r="AE305" s="74"/>
      <c r="AF305" s="74"/>
      <c r="AG305" s="74"/>
      <c r="AH305" s="74"/>
      <c r="AI305" s="75"/>
      <c r="AJ305" s="74"/>
      <c r="AK305" s="74"/>
      <c r="AL305" s="74"/>
      <c r="AM305" s="74"/>
      <c r="AN305" s="74"/>
      <c r="AO305" s="74"/>
    </row>
    <row r="306" spans="1:41" x14ac:dyDescent="0.2">
      <c r="C306" s="3"/>
      <c r="E306" s="31"/>
      <c r="G306" s="3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6"/>
      <c r="U306" s="76"/>
      <c r="V306" s="74"/>
      <c r="W306" s="3"/>
      <c r="Y306" s="31"/>
      <c r="AA306" s="3"/>
      <c r="AB306" s="74"/>
      <c r="AC306" s="74"/>
      <c r="AD306" s="74"/>
      <c r="AE306" s="74"/>
      <c r="AF306" s="74"/>
      <c r="AG306" s="74"/>
      <c r="AH306" s="74"/>
      <c r="AI306" s="76"/>
      <c r="AJ306" s="74"/>
      <c r="AK306" s="74"/>
      <c r="AL306" s="74"/>
      <c r="AM306" s="74"/>
      <c r="AN306" s="74"/>
      <c r="AO306" s="74"/>
    </row>
    <row r="307" spans="1:41" x14ac:dyDescent="0.2">
      <c r="C307" s="3"/>
      <c r="E307" s="31"/>
      <c r="G307" s="3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5"/>
      <c r="U307" s="75"/>
      <c r="V307" s="74"/>
      <c r="W307" s="3"/>
      <c r="Y307" s="31"/>
      <c r="AA307" s="3"/>
      <c r="AB307" s="74"/>
      <c r="AC307" s="74"/>
      <c r="AD307" s="74"/>
      <c r="AE307" s="74"/>
      <c r="AF307" s="74"/>
      <c r="AG307" s="74"/>
      <c r="AH307" s="74"/>
      <c r="AI307" s="75"/>
      <c r="AJ307" s="74"/>
      <c r="AK307" s="74"/>
      <c r="AL307" s="74"/>
      <c r="AM307" s="74"/>
      <c r="AN307" s="74"/>
      <c r="AO307" s="74"/>
    </row>
    <row r="308" spans="1:41" x14ac:dyDescent="0.2">
      <c r="C308" s="3"/>
      <c r="E308" s="31"/>
      <c r="G308" s="3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6"/>
      <c r="U308" s="76"/>
      <c r="V308" s="74"/>
      <c r="W308" s="3"/>
      <c r="Y308" s="31"/>
      <c r="AA308" s="3"/>
      <c r="AB308" s="74"/>
      <c r="AC308" s="74"/>
      <c r="AD308" s="74"/>
      <c r="AE308" s="74"/>
      <c r="AF308" s="74"/>
      <c r="AG308" s="74"/>
      <c r="AH308" s="74"/>
      <c r="AI308" s="76"/>
      <c r="AJ308" s="74"/>
      <c r="AK308" s="74"/>
      <c r="AL308" s="74"/>
      <c r="AM308" s="74"/>
      <c r="AN308" s="74"/>
      <c r="AO308" s="74"/>
    </row>
    <row r="309" spans="1:41" x14ac:dyDescent="0.2">
      <c r="C309" s="3"/>
      <c r="E309" s="31"/>
      <c r="G309" s="3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5"/>
      <c r="U309" s="75"/>
      <c r="V309" s="74"/>
      <c r="W309" s="3"/>
      <c r="Y309" s="31"/>
      <c r="AA309" s="3"/>
      <c r="AB309" s="74"/>
      <c r="AC309" s="74"/>
      <c r="AD309" s="74"/>
      <c r="AE309" s="74"/>
      <c r="AF309" s="74"/>
      <c r="AG309" s="74"/>
      <c r="AH309" s="74"/>
      <c r="AI309" s="75"/>
      <c r="AJ309" s="74"/>
      <c r="AK309" s="74"/>
      <c r="AL309" s="74"/>
      <c r="AM309" s="74"/>
      <c r="AN309" s="74"/>
      <c r="AO309" s="74"/>
    </row>
    <row r="310" spans="1:41" x14ac:dyDescent="0.2">
      <c r="C310" s="3"/>
      <c r="E310" s="31"/>
      <c r="G310" s="3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6"/>
      <c r="U310" s="76"/>
      <c r="V310" s="74"/>
      <c r="W310" s="3"/>
      <c r="Y310" s="31"/>
      <c r="AA310" s="3"/>
      <c r="AB310" s="74"/>
      <c r="AC310" s="74"/>
      <c r="AD310" s="74"/>
      <c r="AE310" s="74"/>
      <c r="AF310" s="74"/>
      <c r="AG310" s="74"/>
      <c r="AH310" s="74"/>
      <c r="AI310" s="76"/>
      <c r="AJ310" s="74"/>
      <c r="AK310" s="74"/>
      <c r="AL310" s="74"/>
      <c r="AM310" s="74"/>
      <c r="AN310" s="74"/>
      <c r="AO310" s="74"/>
    </row>
    <row r="311" spans="1:41" x14ac:dyDescent="0.2">
      <c r="C311" s="3"/>
      <c r="E311" s="31"/>
      <c r="G311" s="3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5"/>
      <c r="U311" s="75"/>
      <c r="V311" s="74"/>
      <c r="W311" s="3"/>
      <c r="Y311" s="31"/>
      <c r="AA311" s="3"/>
      <c r="AB311" s="74"/>
      <c r="AC311" s="74"/>
      <c r="AD311" s="74"/>
      <c r="AE311" s="74"/>
      <c r="AF311" s="74"/>
      <c r="AG311" s="74"/>
      <c r="AH311" s="74"/>
      <c r="AI311" s="75"/>
      <c r="AJ311" s="74"/>
      <c r="AK311" s="74"/>
      <c r="AL311" s="74"/>
      <c r="AM311" s="74"/>
      <c r="AN311" s="74"/>
      <c r="AO311" s="74"/>
    </row>
    <row r="312" spans="1:41" x14ac:dyDescent="0.2">
      <c r="C312" s="3"/>
      <c r="E312" s="31"/>
      <c r="G312" s="3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6"/>
      <c r="U312" s="76"/>
      <c r="V312" s="74"/>
      <c r="W312" s="3"/>
      <c r="Y312" s="31"/>
      <c r="AA312" s="3"/>
      <c r="AB312" s="74"/>
      <c r="AC312" s="74"/>
      <c r="AD312" s="74"/>
      <c r="AE312" s="74"/>
      <c r="AF312" s="74"/>
      <c r="AG312" s="74"/>
      <c r="AH312" s="74"/>
      <c r="AI312" s="76"/>
      <c r="AJ312" s="74"/>
      <c r="AK312" s="74"/>
      <c r="AL312" s="74"/>
      <c r="AM312" s="74"/>
      <c r="AN312" s="74"/>
      <c r="AO312" s="74"/>
    </row>
    <row r="313" spans="1:41" x14ac:dyDescent="0.2">
      <c r="C313" s="3"/>
      <c r="E313" s="31"/>
      <c r="G313" s="3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5"/>
      <c r="U313" s="75"/>
      <c r="V313" s="74"/>
      <c r="W313" s="3"/>
      <c r="Y313" s="31"/>
      <c r="AA313" s="3"/>
      <c r="AB313" s="74"/>
      <c r="AC313" s="74"/>
      <c r="AD313" s="74"/>
      <c r="AE313" s="74"/>
      <c r="AF313" s="74"/>
      <c r="AG313" s="74"/>
      <c r="AH313" s="74"/>
      <c r="AI313" s="75"/>
      <c r="AJ313" s="74"/>
      <c r="AK313" s="74"/>
      <c r="AL313" s="74"/>
      <c r="AM313" s="74"/>
      <c r="AN313" s="74"/>
      <c r="AO313" s="74"/>
    </row>
    <row r="314" spans="1:41" x14ac:dyDescent="0.2">
      <c r="C314" s="3"/>
      <c r="E314" s="31"/>
      <c r="G314" s="3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5"/>
      <c r="U314" s="75"/>
      <c r="V314" s="74"/>
      <c r="W314" s="3"/>
      <c r="Y314" s="31"/>
      <c r="AA314" s="3"/>
      <c r="AB314" s="74"/>
      <c r="AC314" s="74"/>
      <c r="AD314" s="74"/>
      <c r="AE314" s="74"/>
      <c r="AF314" s="74"/>
      <c r="AG314" s="74"/>
      <c r="AH314" s="74"/>
      <c r="AI314" s="75"/>
      <c r="AJ314" s="74"/>
      <c r="AK314" s="74"/>
      <c r="AL314" s="74"/>
      <c r="AM314" s="74"/>
      <c r="AN314" s="74"/>
      <c r="AO314" s="74"/>
    </row>
    <row r="315" spans="1:41" x14ac:dyDescent="0.2">
      <c r="AE315" s="46"/>
    </row>
    <row r="316" spans="1:41" x14ac:dyDescent="0.2">
      <c r="A316" s="63"/>
      <c r="B316" s="190"/>
    </row>
    <row r="317" spans="1:41" x14ac:dyDescent="0.2">
      <c r="D317" s="39"/>
      <c r="X317" s="39"/>
    </row>
    <row r="318" spans="1:41" ht="19" x14ac:dyDescent="0.2">
      <c r="H318" s="389"/>
      <c r="I318" s="389"/>
      <c r="J318" s="389"/>
      <c r="K318" s="389"/>
      <c r="L318" s="389"/>
      <c r="M318" s="389"/>
      <c r="N318" s="389"/>
      <c r="O318" s="389"/>
      <c r="P318" s="389"/>
      <c r="V318" s="84"/>
      <c r="AB318" s="843"/>
      <c r="AC318" s="843"/>
      <c r="AD318" s="843"/>
      <c r="AE318" s="843"/>
      <c r="AF318" s="843"/>
      <c r="AJ318" s="84"/>
      <c r="AK318" s="84"/>
      <c r="AL318" s="84"/>
      <c r="AM318" s="84"/>
      <c r="AN318" s="84"/>
      <c r="AO318" s="84"/>
    </row>
    <row r="320" spans="1:41" x14ac:dyDescent="0.2">
      <c r="H320" s="841"/>
      <c r="I320" s="841"/>
      <c r="J320" s="3"/>
      <c r="K320" s="841"/>
      <c r="L320" s="841"/>
      <c r="M320" s="841"/>
      <c r="N320" s="841"/>
      <c r="O320" s="841"/>
      <c r="P320" s="841"/>
      <c r="Q320" s="841"/>
      <c r="R320" s="3"/>
      <c r="S320" s="3"/>
      <c r="T320" s="3"/>
      <c r="U320" s="3"/>
      <c r="V320" s="3"/>
      <c r="AB320" s="841"/>
      <c r="AC320" s="841"/>
      <c r="AD320" s="841"/>
      <c r="AE320" s="841"/>
      <c r="AF320" s="841"/>
      <c r="AG320" s="841"/>
      <c r="AH320" s="3"/>
      <c r="AI320" s="3"/>
      <c r="AJ320" s="3"/>
      <c r="AK320" s="3"/>
      <c r="AL320" s="3"/>
      <c r="AM320" s="3"/>
      <c r="AN320" s="3"/>
      <c r="AO320" s="3"/>
    </row>
    <row r="321" spans="3:41" x14ac:dyDescent="0.2">
      <c r="C321" s="3"/>
      <c r="D321" s="3"/>
      <c r="E321" s="3"/>
      <c r="F321" s="3"/>
      <c r="G321" s="3"/>
      <c r="H321" s="841"/>
      <c r="I321" s="841"/>
      <c r="J321" s="3"/>
      <c r="K321" s="841"/>
      <c r="L321" s="841"/>
      <c r="M321" s="841"/>
      <c r="N321" s="841"/>
      <c r="O321" s="841"/>
      <c r="P321" s="841"/>
      <c r="Q321" s="841"/>
      <c r="R321" s="3"/>
      <c r="S321" s="3"/>
      <c r="V321" s="85"/>
      <c r="W321" s="3"/>
      <c r="X321" s="3"/>
      <c r="Y321" s="3"/>
      <c r="Z321" s="3"/>
      <c r="AA321" s="3"/>
      <c r="AB321" s="841"/>
      <c r="AC321" s="841"/>
      <c r="AD321" s="841"/>
      <c r="AE321" s="841"/>
      <c r="AF321" s="841"/>
      <c r="AG321" s="841"/>
      <c r="AH321" s="3"/>
      <c r="AJ321" s="85"/>
      <c r="AK321" s="85"/>
      <c r="AL321" s="85"/>
      <c r="AM321" s="85"/>
      <c r="AN321" s="85"/>
      <c r="AO321" s="85"/>
    </row>
    <row r="322" spans="3:41" x14ac:dyDescent="0.2"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T322" s="3"/>
      <c r="U322" s="3"/>
      <c r="V322" s="86"/>
      <c r="AB322" s="3"/>
      <c r="AC322" s="3"/>
      <c r="AD322" s="3"/>
      <c r="AE322" s="3"/>
      <c r="AF322" s="3"/>
      <c r="AG322" s="3"/>
      <c r="AI322" s="3"/>
      <c r="AJ322" s="86"/>
      <c r="AK322" s="86"/>
      <c r="AL322" s="86"/>
      <c r="AM322" s="86"/>
      <c r="AN322" s="86"/>
      <c r="AO322" s="86"/>
    </row>
    <row r="323" spans="3:41" x14ac:dyDescent="0.2">
      <c r="C323" s="3"/>
      <c r="E323" s="31"/>
      <c r="G323" s="3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5"/>
      <c r="U323" s="75"/>
      <c r="V323" s="74"/>
      <c r="W323" s="3"/>
      <c r="Y323" s="31"/>
      <c r="AA323" s="3"/>
      <c r="AB323" s="74"/>
      <c r="AC323" s="74"/>
      <c r="AD323" s="74"/>
      <c r="AE323" s="74"/>
      <c r="AF323" s="74"/>
      <c r="AG323" s="74"/>
      <c r="AH323" s="74"/>
      <c r="AI323" s="75"/>
      <c r="AJ323" s="74"/>
      <c r="AK323" s="74"/>
      <c r="AL323" s="74"/>
      <c r="AM323" s="74"/>
      <c r="AN323" s="74"/>
      <c r="AO323" s="74"/>
    </row>
    <row r="324" spans="3:41" x14ac:dyDescent="0.2">
      <c r="C324" s="3"/>
      <c r="E324" s="31"/>
      <c r="G324" s="3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6"/>
      <c r="U324" s="76"/>
      <c r="V324" s="74"/>
      <c r="W324" s="3"/>
      <c r="Y324" s="31"/>
      <c r="AA324" s="3"/>
      <c r="AB324" s="74"/>
      <c r="AC324" s="74"/>
      <c r="AD324" s="74"/>
      <c r="AE324" s="74"/>
      <c r="AF324" s="74"/>
      <c r="AG324" s="74"/>
      <c r="AH324" s="74"/>
      <c r="AI324" s="76"/>
      <c r="AJ324" s="74"/>
      <c r="AK324" s="74"/>
      <c r="AL324" s="74"/>
      <c r="AM324" s="74"/>
      <c r="AN324" s="74"/>
      <c r="AO324" s="74"/>
    </row>
    <row r="325" spans="3:41" x14ac:dyDescent="0.2">
      <c r="C325" s="3"/>
      <c r="E325" s="31"/>
      <c r="G325" s="3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5"/>
      <c r="U325" s="75"/>
      <c r="V325" s="74"/>
      <c r="W325" s="3"/>
      <c r="Y325" s="31"/>
      <c r="AA325" s="3"/>
      <c r="AB325" s="74"/>
      <c r="AC325" s="74"/>
      <c r="AD325" s="74"/>
      <c r="AE325" s="74"/>
      <c r="AF325" s="74"/>
      <c r="AG325" s="74"/>
      <c r="AH325" s="74"/>
      <c r="AI325" s="75"/>
      <c r="AJ325" s="74"/>
      <c r="AK325" s="74"/>
      <c r="AL325" s="74"/>
      <c r="AM325" s="74"/>
      <c r="AN325" s="74"/>
      <c r="AO325" s="74"/>
    </row>
    <row r="326" spans="3:41" x14ac:dyDescent="0.2">
      <c r="C326" s="3"/>
      <c r="E326" s="31"/>
      <c r="G326" s="3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6"/>
      <c r="U326" s="76"/>
      <c r="V326" s="74"/>
      <c r="W326" s="3"/>
      <c r="Y326" s="31"/>
      <c r="AA326" s="3"/>
      <c r="AB326" s="74"/>
      <c r="AC326" s="74"/>
      <c r="AD326" s="74"/>
      <c r="AE326" s="74"/>
      <c r="AF326" s="74"/>
      <c r="AG326" s="74"/>
      <c r="AH326" s="74"/>
      <c r="AI326" s="76"/>
      <c r="AJ326" s="74"/>
      <c r="AK326" s="74"/>
      <c r="AL326" s="74"/>
      <c r="AM326" s="74"/>
      <c r="AN326" s="74"/>
      <c r="AO326" s="74"/>
    </row>
    <row r="327" spans="3:41" x14ac:dyDescent="0.2">
      <c r="C327" s="3"/>
      <c r="E327" s="31"/>
      <c r="G327" s="3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5"/>
      <c r="U327" s="75"/>
      <c r="V327" s="74"/>
      <c r="W327" s="3"/>
      <c r="Y327" s="31"/>
      <c r="AA327" s="3"/>
      <c r="AB327" s="74"/>
      <c r="AC327" s="74"/>
      <c r="AD327" s="74"/>
      <c r="AE327" s="74"/>
      <c r="AF327" s="74"/>
      <c r="AG327" s="74"/>
      <c r="AH327" s="74"/>
      <c r="AI327" s="75"/>
      <c r="AJ327" s="74"/>
      <c r="AK327" s="74"/>
      <c r="AL327" s="74"/>
      <c r="AM327" s="74"/>
      <c r="AN327" s="74"/>
      <c r="AO327" s="74"/>
    </row>
    <row r="328" spans="3:41" x14ac:dyDescent="0.2">
      <c r="C328" s="3"/>
      <c r="E328" s="31"/>
      <c r="G328" s="3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6"/>
      <c r="U328" s="76"/>
      <c r="V328" s="74"/>
      <c r="W328" s="3"/>
      <c r="Y328" s="31"/>
      <c r="AA328" s="3"/>
      <c r="AB328" s="74"/>
      <c r="AC328" s="74"/>
      <c r="AD328" s="74"/>
      <c r="AE328" s="74"/>
      <c r="AF328" s="74"/>
      <c r="AG328" s="74"/>
      <c r="AH328" s="74"/>
      <c r="AI328" s="76"/>
      <c r="AJ328" s="74"/>
      <c r="AK328" s="74"/>
      <c r="AL328" s="74"/>
      <c r="AM328" s="74"/>
      <c r="AN328" s="74"/>
      <c r="AO328" s="74"/>
    </row>
    <row r="329" spans="3:41" ht="16.5" x14ac:dyDescent="0.2">
      <c r="C329" s="3"/>
      <c r="D329" s="114"/>
      <c r="E329" s="31"/>
      <c r="G329" s="3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V329" s="36"/>
      <c r="W329" s="3"/>
      <c r="X329" s="114"/>
      <c r="Y329" s="31"/>
      <c r="AA329" s="3"/>
      <c r="AB329" s="36"/>
      <c r="AC329" s="36"/>
      <c r="AD329" s="36"/>
      <c r="AE329" s="36"/>
      <c r="AF329" s="36"/>
      <c r="AG329" s="36"/>
      <c r="AH329" s="36"/>
      <c r="AJ329" s="36"/>
      <c r="AK329" s="36"/>
      <c r="AL329" s="36"/>
      <c r="AM329" s="36"/>
      <c r="AN329" s="36"/>
      <c r="AO329" s="36"/>
    </row>
    <row r="330" spans="3:41" x14ac:dyDescent="0.2">
      <c r="C330" s="3"/>
      <c r="E330" s="31"/>
      <c r="G330" s="3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6"/>
      <c r="U330" s="76"/>
      <c r="V330" s="74"/>
      <c r="W330" s="3"/>
      <c r="Y330" s="31"/>
      <c r="AA330" s="3"/>
      <c r="AB330" s="74"/>
      <c r="AC330" s="74"/>
      <c r="AD330" s="74"/>
      <c r="AE330" s="74"/>
      <c r="AF330" s="74"/>
      <c r="AG330" s="74"/>
      <c r="AH330" s="74"/>
      <c r="AI330" s="76"/>
      <c r="AJ330" s="74"/>
      <c r="AK330" s="74"/>
      <c r="AL330" s="74"/>
      <c r="AM330" s="74"/>
      <c r="AN330" s="74"/>
      <c r="AO330" s="74"/>
    </row>
    <row r="331" spans="3:41" x14ac:dyDescent="0.2">
      <c r="C331" s="3"/>
      <c r="E331" s="31"/>
      <c r="G331" s="3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5"/>
      <c r="U331" s="75"/>
      <c r="V331" s="74"/>
      <c r="W331" s="3"/>
      <c r="Y331" s="31"/>
      <c r="AA331" s="3"/>
      <c r="AB331" s="74"/>
      <c r="AC331" s="74"/>
      <c r="AD331" s="74"/>
      <c r="AE331" s="74"/>
      <c r="AF331" s="74"/>
      <c r="AG331" s="74"/>
      <c r="AH331" s="74"/>
      <c r="AI331" s="75"/>
      <c r="AJ331" s="74"/>
      <c r="AK331" s="74"/>
      <c r="AL331" s="74"/>
      <c r="AM331" s="74"/>
      <c r="AN331" s="74"/>
      <c r="AO331" s="74"/>
    </row>
    <row r="332" spans="3:41" x14ac:dyDescent="0.2">
      <c r="C332" s="3"/>
      <c r="E332" s="31"/>
      <c r="G332" s="3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6"/>
      <c r="U332" s="76"/>
      <c r="V332" s="74"/>
      <c r="W332" s="3"/>
      <c r="Y332" s="31"/>
      <c r="AA332" s="3"/>
      <c r="AB332" s="74"/>
      <c r="AC332" s="74"/>
      <c r="AD332" s="74"/>
      <c r="AE332" s="74"/>
      <c r="AF332" s="74"/>
      <c r="AG332" s="74"/>
      <c r="AH332" s="74"/>
      <c r="AI332" s="76"/>
      <c r="AJ332" s="74"/>
      <c r="AK332" s="74"/>
      <c r="AL332" s="74"/>
      <c r="AM332" s="74"/>
      <c r="AN332" s="74"/>
      <c r="AO332" s="74"/>
    </row>
    <row r="333" spans="3:41" x14ac:dyDescent="0.2">
      <c r="E333" s="31"/>
      <c r="G333" s="3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Y333" s="31"/>
      <c r="AA333" s="3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</row>
    <row r="334" spans="3:41" x14ac:dyDescent="0.2">
      <c r="E334" s="31"/>
      <c r="G334" s="3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296"/>
      <c r="U334" s="296"/>
      <c r="V334" s="74"/>
      <c r="Y334" s="31"/>
      <c r="AA334" s="3"/>
      <c r="AB334" s="36"/>
      <c r="AC334" s="36"/>
      <c r="AD334" s="36"/>
      <c r="AE334" s="36"/>
      <c r="AF334" s="36"/>
      <c r="AG334" s="36"/>
      <c r="AH334" s="36"/>
      <c r="AI334" s="296"/>
      <c r="AJ334" s="74"/>
      <c r="AK334" s="74"/>
      <c r="AL334" s="74"/>
      <c r="AM334" s="74"/>
      <c r="AN334" s="74"/>
      <c r="AO334" s="74"/>
    </row>
    <row r="335" spans="3:41" x14ac:dyDescent="0.2">
      <c r="E335" s="31"/>
      <c r="G335" s="3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Y335" s="31"/>
      <c r="AA335" s="3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</row>
    <row r="336" spans="3:41" x14ac:dyDescent="0.2">
      <c r="E336" s="31"/>
      <c r="G336" s="3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296"/>
      <c r="U336" s="296"/>
      <c r="V336" s="74"/>
      <c r="Y336" s="31"/>
      <c r="AA336" s="3"/>
      <c r="AB336" s="36"/>
      <c r="AC336" s="36"/>
      <c r="AD336" s="36"/>
      <c r="AE336" s="36"/>
      <c r="AF336" s="36"/>
      <c r="AG336" s="36"/>
      <c r="AH336" s="36"/>
      <c r="AI336" s="296"/>
      <c r="AJ336" s="74"/>
      <c r="AK336" s="74"/>
      <c r="AL336" s="74"/>
      <c r="AM336" s="74"/>
      <c r="AN336" s="74"/>
      <c r="AO336" s="74"/>
    </row>
    <row r="337" spans="5:41" x14ac:dyDescent="0.2">
      <c r="E337" s="31"/>
      <c r="G337" s="3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Y337" s="31"/>
      <c r="AA337" s="3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</row>
    <row r="338" spans="5:41" x14ac:dyDescent="0.2">
      <c r="E338" s="31"/>
      <c r="G338" s="3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296"/>
      <c r="U338" s="296"/>
      <c r="V338" s="74"/>
      <c r="Y338" s="31"/>
      <c r="AA338" s="3"/>
      <c r="AB338" s="36"/>
      <c r="AC338" s="36"/>
      <c r="AD338" s="36"/>
      <c r="AE338" s="36"/>
      <c r="AF338" s="36"/>
      <c r="AG338" s="36"/>
      <c r="AH338" s="36"/>
      <c r="AI338" s="296"/>
      <c r="AJ338" s="74"/>
      <c r="AK338" s="74"/>
      <c r="AL338" s="74"/>
      <c r="AM338" s="74"/>
      <c r="AN338" s="74"/>
      <c r="AO338" s="74"/>
    </row>
    <row r="339" spans="5:41" x14ac:dyDescent="0.2">
      <c r="E339" s="31"/>
      <c r="G339" s="3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Y339" s="31"/>
      <c r="AA339" s="3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</row>
    <row r="340" spans="5:41" x14ac:dyDescent="0.2">
      <c r="E340" s="31"/>
      <c r="G340" s="3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296"/>
      <c r="U340" s="296"/>
      <c r="V340" s="74"/>
      <c r="Y340" s="31"/>
      <c r="AA340" s="3"/>
      <c r="AB340" s="36"/>
      <c r="AC340" s="36"/>
      <c r="AD340" s="36"/>
      <c r="AE340" s="36"/>
      <c r="AF340" s="36"/>
      <c r="AG340" s="36"/>
      <c r="AH340" s="36"/>
      <c r="AI340" s="296"/>
      <c r="AJ340" s="74"/>
      <c r="AK340" s="74"/>
      <c r="AL340" s="74"/>
      <c r="AM340" s="74"/>
      <c r="AN340" s="74"/>
      <c r="AO340" s="74"/>
    </row>
    <row r="341" spans="5:41" x14ac:dyDescent="0.2">
      <c r="E341" s="31"/>
      <c r="G341" s="3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Y341" s="31"/>
      <c r="AA341" s="3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</row>
    <row r="342" spans="5:41" x14ac:dyDescent="0.2">
      <c r="E342" s="31"/>
      <c r="G342" s="3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296"/>
      <c r="U342" s="296"/>
      <c r="V342" s="74"/>
      <c r="Y342" s="31"/>
      <c r="AA342" s="3"/>
      <c r="AB342" s="36"/>
      <c r="AC342" s="36"/>
      <c r="AD342" s="36"/>
      <c r="AE342" s="36"/>
      <c r="AF342" s="36"/>
      <c r="AG342" s="36"/>
      <c r="AH342" s="36"/>
      <c r="AI342" s="296"/>
      <c r="AJ342" s="74"/>
      <c r="AK342" s="74"/>
      <c r="AL342" s="74"/>
      <c r="AM342" s="74"/>
      <c r="AN342" s="74"/>
      <c r="AO342" s="74"/>
    </row>
    <row r="343" spans="5:41" x14ac:dyDescent="0.2">
      <c r="E343" s="31"/>
      <c r="G343" s="3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Y343" s="31"/>
      <c r="AA343" s="3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</row>
    <row r="344" spans="5:41" x14ac:dyDescent="0.2">
      <c r="E344" s="31"/>
      <c r="G344" s="3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296"/>
      <c r="U344" s="296"/>
      <c r="V344" s="74"/>
      <c r="Y344" s="31"/>
      <c r="AA344" s="3"/>
      <c r="AB344" s="36"/>
      <c r="AC344" s="36"/>
      <c r="AD344" s="36"/>
      <c r="AE344" s="36"/>
      <c r="AF344" s="36"/>
      <c r="AG344" s="36"/>
      <c r="AH344" s="36"/>
      <c r="AI344" s="296"/>
      <c r="AJ344" s="74"/>
      <c r="AK344" s="74"/>
      <c r="AL344" s="74"/>
      <c r="AM344" s="74"/>
      <c r="AN344" s="74"/>
      <c r="AO344" s="74"/>
    </row>
    <row r="345" spans="5:41" x14ac:dyDescent="0.2">
      <c r="E345" s="31"/>
      <c r="G345" s="3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Y345" s="31"/>
      <c r="AA345" s="3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</row>
    <row r="346" spans="5:41" x14ac:dyDescent="0.2">
      <c r="E346" s="31"/>
      <c r="G346" s="3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296"/>
      <c r="U346" s="296"/>
      <c r="V346" s="74"/>
      <c r="Y346" s="31"/>
      <c r="AA346" s="3"/>
      <c r="AB346" s="36"/>
      <c r="AC346" s="36"/>
      <c r="AD346" s="36"/>
      <c r="AE346" s="36"/>
      <c r="AF346" s="36"/>
      <c r="AG346" s="36"/>
      <c r="AH346" s="36"/>
      <c r="AI346" s="296"/>
      <c r="AJ346" s="74"/>
      <c r="AK346" s="74"/>
      <c r="AL346" s="74"/>
      <c r="AM346" s="74"/>
      <c r="AN346" s="74"/>
      <c r="AO346" s="74"/>
    </row>
    <row r="347" spans="5:41" x14ac:dyDescent="0.2">
      <c r="E347" s="31"/>
      <c r="G347" s="3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Y347" s="31"/>
      <c r="AA347" s="3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</row>
    <row r="348" spans="5:41" x14ac:dyDescent="0.2">
      <c r="E348" s="31"/>
      <c r="G348" s="3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296"/>
      <c r="U348" s="296"/>
      <c r="V348" s="74"/>
      <c r="Y348" s="31"/>
      <c r="AA348" s="3"/>
      <c r="AB348" s="36"/>
      <c r="AC348" s="36"/>
      <c r="AD348" s="36"/>
      <c r="AE348" s="36"/>
      <c r="AF348" s="36"/>
      <c r="AG348" s="36"/>
      <c r="AH348" s="36"/>
      <c r="AI348" s="296"/>
      <c r="AJ348" s="74"/>
      <c r="AK348" s="74"/>
      <c r="AL348" s="74"/>
      <c r="AM348" s="74"/>
      <c r="AN348" s="74"/>
      <c r="AO348" s="74"/>
    </row>
    <row r="349" spans="5:41" x14ac:dyDescent="0.2">
      <c r="E349" s="31"/>
      <c r="G349" s="3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Y349" s="31"/>
      <c r="AA349" s="3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</row>
    <row r="350" spans="5:41" x14ac:dyDescent="0.2">
      <c r="E350" s="31"/>
      <c r="G350" s="3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296"/>
      <c r="U350" s="296"/>
      <c r="V350" s="74"/>
      <c r="Y350" s="31"/>
      <c r="AA350" s="3"/>
      <c r="AB350" s="36"/>
      <c r="AC350" s="36"/>
      <c r="AD350" s="36"/>
      <c r="AE350" s="36"/>
      <c r="AF350" s="36"/>
      <c r="AG350" s="36"/>
      <c r="AH350" s="36"/>
      <c r="AI350" s="296"/>
      <c r="AJ350" s="74"/>
      <c r="AK350" s="74"/>
      <c r="AL350" s="74"/>
      <c r="AM350" s="74"/>
      <c r="AN350" s="74"/>
      <c r="AO350" s="74"/>
    </row>
    <row r="351" spans="5:41" x14ac:dyDescent="0.2">
      <c r="E351" s="31"/>
      <c r="G351" s="3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Y351" s="31"/>
      <c r="AA351" s="3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</row>
    <row r="352" spans="5:41" x14ac:dyDescent="0.2">
      <c r="E352" s="31"/>
      <c r="G352" s="3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296"/>
      <c r="U352" s="296"/>
      <c r="V352" s="74"/>
      <c r="Y352" s="31"/>
      <c r="AA352" s="3"/>
      <c r="AB352" s="36"/>
      <c r="AC352" s="36"/>
      <c r="AD352" s="36"/>
      <c r="AE352" s="36"/>
      <c r="AF352" s="36"/>
      <c r="AG352" s="36"/>
      <c r="AH352" s="36"/>
      <c r="AI352" s="296"/>
      <c r="AJ352" s="74"/>
      <c r="AK352" s="74"/>
      <c r="AL352" s="74"/>
      <c r="AM352" s="74"/>
      <c r="AN352" s="74"/>
      <c r="AO352" s="74"/>
    </row>
    <row r="353" spans="1:41" x14ac:dyDescent="0.2">
      <c r="E353" s="31"/>
      <c r="G353" s="3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Y353" s="31"/>
      <c r="AA353" s="3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</row>
    <row r="354" spans="1:41" x14ac:dyDescent="0.2">
      <c r="E354" s="31"/>
      <c r="G354" s="3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296"/>
      <c r="U354" s="296"/>
      <c r="V354" s="74"/>
      <c r="Y354" s="31"/>
      <c r="AA354" s="3"/>
      <c r="AB354" s="36"/>
      <c r="AC354" s="36"/>
      <c r="AD354" s="36"/>
      <c r="AE354" s="36"/>
      <c r="AF354" s="36"/>
      <c r="AG354" s="36"/>
      <c r="AH354" s="36"/>
      <c r="AI354" s="296"/>
      <c r="AJ354" s="74"/>
      <c r="AK354" s="74"/>
      <c r="AL354" s="74"/>
      <c r="AM354" s="74"/>
      <c r="AN354" s="74"/>
      <c r="AO354" s="74"/>
    </row>
    <row r="355" spans="1:41" x14ac:dyDescent="0.2">
      <c r="E355" s="31"/>
      <c r="G355" s="3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Y355" s="31"/>
      <c r="AA355" s="3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</row>
    <row r="356" spans="1:41" x14ac:dyDescent="0.2">
      <c r="E356" s="31"/>
      <c r="G356" s="3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296"/>
      <c r="U356" s="296"/>
      <c r="V356" s="74"/>
      <c r="Y356" s="31"/>
      <c r="AA356" s="3"/>
      <c r="AB356" s="36"/>
      <c r="AC356" s="36"/>
      <c r="AD356" s="36"/>
      <c r="AE356" s="36"/>
      <c r="AF356" s="36"/>
      <c r="AG356" s="36"/>
      <c r="AH356" s="36"/>
      <c r="AI356" s="296"/>
      <c r="AJ356" s="74"/>
      <c r="AK356" s="74"/>
      <c r="AL356" s="74"/>
      <c r="AM356" s="74"/>
      <c r="AN356" s="74"/>
      <c r="AO356" s="74"/>
    </row>
    <row r="357" spans="1:41" x14ac:dyDescent="0.2">
      <c r="E357" s="31"/>
      <c r="G357" s="3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Y357" s="31"/>
      <c r="AA357" s="3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</row>
    <row r="358" spans="1:41" x14ac:dyDescent="0.2">
      <c r="E358" s="31"/>
      <c r="G358" s="3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296"/>
      <c r="U358" s="296"/>
      <c r="V358" s="74"/>
      <c r="Y358" s="31"/>
      <c r="AA358" s="3"/>
      <c r="AB358" s="36"/>
      <c r="AC358" s="36"/>
      <c r="AD358" s="36"/>
      <c r="AE358" s="36"/>
      <c r="AF358" s="36"/>
      <c r="AG358" s="36"/>
      <c r="AH358" s="36"/>
      <c r="AI358" s="296"/>
      <c r="AJ358" s="74"/>
      <c r="AK358" s="74"/>
      <c r="AL358" s="74"/>
      <c r="AM358" s="74"/>
      <c r="AN358" s="74"/>
      <c r="AO358" s="74"/>
    </row>
    <row r="359" spans="1:41" x14ac:dyDescent="0.2">
      <c r="E359" s="31"/>
      <c r="G359" s="3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Y359" s="31"/>
      <c r="AA359" s="3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</row>
    <row r="360" spans="1:41" x14ac:dyDescent="0.2">
      <c r="E360" s="31"/>
      <c r="G360" s="3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296"/>
      <c r="U360" s="296"/>
      <c r="V360" s="74"/>
      <c r="Y360" s="31"/>
      <c r="AA360" s="3"/>
      <c r="AB360" s="36"/>
      <c r="AC360" s="36"/>
      <c r="AD360" s="36"/>
      <c r="AE360" s="36"/>
      <c r="AF360" s="36"/>
      <c r="AG360" s="36"/>
      <c r="AH360" s="36"/>
      <c r="AI360" s="296"/>
      <c r="AJ360" s="74"/>
      <c r="AK360" s="74"/>
      <c r="AL360" s="74"/>
      <c r="AM360" s="74"/>
      <c r="AN360" s="74"/>
      <c r="AO360" s="74"/>
    </row>
    <row r="361" spans="1:41" x14ac:dyDescent="0.2">
      <c r="E361" s="31"/>
      <c r="G361" s="3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Y361" s="31"/>
      <c r="AA361" s="3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</row>
    <row r="362" spans="1:41" x14ac:dyDescent="0.2">
      <c r="E362" s="31"/>
      <c r="G362" s="3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296"/>
      <c r="U362" s="296"/>
      <c r="V362" s="74"/>
      <c r="Y362" s="31"/>
      <c r="AA362" s="3"/>
      <c r="AB362" s="36"/>
      <c r="AC362" s="36"/>
      <c r="AD362" s="36"/>
      <c r="AE362" s="36"/>
      <c r="AF362" s="36"/>
      <c r="AG362" s="36"/>
      <c r="AH362" s="36"/>
      <c r="AI362" s="296"/>
      <c r="AJ362" s="74"/>
      <c r="AK362" s="74"/>
      <c r="AL362" s="74"/>
      <c r="AM362" s="74"/>
      <c r="AN362" s="74"/>
      <c r="AO362" s="74"/>
    </row>
    <row r="363" spans="1:41" x14ac:dyDescent="0.2">
      <c r="E363" s="31"/>
      <c r="G363" s="3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Y363" s="31"/>
      <c r="AA363" s="3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</row>
    <row r="364" spans="1:41" x14ac:dyDescent="0.2">
      <c r="E364" s="31"/>
      <c r="G364" s="3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296"/>
      <c r="U364" s="296"/>
      <c r="V364" s="74"/>
      <c r="Y364" s="31"/>
      <c r="AA364" s="3"/>
      <c r="AB364" s="36"/>
      <c r="AC364" s="36"/>
      <c r="AD364" s="36"/>
      <c r="AE364" s="36"/>
      <c r="AF364" s="36"/>
      <c r="AG364" s="36"/>
      <c r="AH364" s="36"/>
      <c r="AI364" s="296"/>
      <c r="AJ364" s="74"/>
      <c r="AK364" s="74"/>
      <c r="AL364" s="74"/>
      <c r="AM364" s="74"/>
      <c r="AN364" s="74"/>
      <c r="AO364" s="74"/>
    </row>
    <row r="365" spans="1:41" x14ac:dyDescent="0.2"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</row>
    <row r="366" spans="1:41" x14ac:dyDescent="0.2">
      <c r="D366" s="3"/>
      <c r="E366" s="31"/>
      <c r="G366" s="3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5"/>
      <c r="U366" s="75"/>
      <c r="V366" s="74"/>
      <c r="X366" s="3"/>
      <c r="Y366" s="31"/>
      <c r="AA366" s="3"/>
      <c r="AB366" s="74"/>
      <c r="AC366" s="74"/>
      <c r="AD366" s="74"/>
      <c r="AE366" s="74"/>
      <c r="AF366" s="74"/>
      <c r="AG366" s="74"/>
      <c r="AH366" s="74"/>
      <c r="AI366" s="75"/>
      <c r="AJ366" s="74"/>
      <c r="AK366" s="74"/>
      <c r="AL366" s="74"/>
      <c r="AM366" s="74"/>
      <c r="AN366" s="74"/>
      <c r="AO366" s="74"/>
    </row>
    <row r="367" spans="1:41" x14ac:dyDescent="0.2">
      <c r="AE367" s="46"/>
    </row>
    <row r="368" spans="1:41" x14ac:dyDescent="0.2">
      <c r="A368" s="63"/>
      <c r="B368" s="190"/>
    </row>
    <row r="369" spans="3:41" x14ac:dyDescent="0.2">
      <c r="D369" s="39"/>
      <c r="X369" s="39"/>
    </row>
    <row r="370" spans="3:41" ht="19" x14ac:dyDescent="0.2">
      <c r="H370" s="389"/>
      <c r="I370" s="389"/>
      <c r="J370" s="389"/>
      <c r="K370" s="389"/>
      <c r="L370" s="389"/>
      <c r="M370" s="389"/>
      <c r="N370" s="389"/>
      <c r="O370" s="389"/>
      <c r="P370" s="389"/>
      <c r="V370" s="84"/>
      <c r="AB370" s="843"/>
      <c r="AC370" s="843"/>
      <c r="AD370" s="843"/>
      <c r="AE370" s="843"/>
      <c r="AF370" s="843"/>
      <c r="AJ370" s="84"/>
      <c r="AK370" s="84"/>
      <c r="AL370" s="84"/>
      <c r="AM370" s="84"/>
      <c r="AN370" s="84"/>
      <c r="AO370" s="84"/>
    </row>
    <row r="372" spans="3:41" x14ac:dyDescent="0.2">
      <c r="H372" s="841"/>
      <c r="I372" s="841"/>
      <c r="J372" s="3"/>
      <c r="K372" s="841"/>
      <c r="L372" s="841"/>
      <c r="M372" s="841"/>
      <c r="N372" s="841"/>
      <c r="O372" s="841"/>
      <c r="P372" s="841"/>
      <c r="Q372" s="841"/>
      <c r="R372" s="3"/>
      <c r="S372" s="3"/>
      <c r="T372" s="3"/>
      <c r="U372" s="3"/>
      <c r="V372" s="3"/>
      <c r="AB372" s="841"/>
      <c r="AC372" s="841"/>
      <c r="AD372" s="841"/>
      <c r="AE372" s="841"/>
      <c r="AF372" s="841"/>
      <c r="AG372" s="841"/>
      <c r="AH372" s="3"/>
      <c r="AI372" s="3"/>
      <c r="AJ372" s="3"/>
      <c r="AK372" s="3"/>
      <c r="AL372" s="3"/>
      <c r="AM372" s="3"/>
      <c r="AN372" s="3"/>
      <c r="AO372" s="3"/>
    </row>
    <row r="373" spans="3:41" x14ac:dyDescent="0.2">
      <c r="C373" s="3"/>
      <c r="D373" s="3"/>
      <c r="E373" s="3"/>
      <c r="F373" s="3"/>
      <c r="G373" s="3"/>
      <c r="H373" s="841"/>
      <c r="I373" s="841"/>
      <c r="J373" s="3"/>
      <c r="K373" s="841"/>
      <c r="L373" s="841"/>
      <c r="M373" s="841"/>
      <c r="N373" s="841"/>
      <c r="O373" s="841"/>
      <c r="P373" s="841"/>
      <c r="Q373" s="841"/>
      <c r="R373" s="3"/>
      <c r="S373" s="3"/>
      <c r="V373" s="85"/>
      <c r="W373" s="3"/>
      <c r="X373" s="3"/>
      <c r="Y373" s="3"/>
      <c r="Z373" s="3"/>
      <c r="AA373" s="3"/>
      <c r="AB373" s="841"/>
      <c r="AC373" s="841"/>
      <c r="AD373" s="841"/>
      <c r="AE373" s="841"/>
      <c r="AF373" s="841"/>
      <c r="AG373" s="841"/>
      <c r="AH373" s="3"/>
      <c r="AJ373" s="85"/>
      <c r="AK373" s="85"/>
      <c r="AL373" s="85"/>
      <c r="AM373" s="85"/>
      <c r="AN373" s="85"/>
      <c r="AO373" s="85"/>
    </row>
    <row r="374" spans="3:41" x14ac:dyDescent="0.2"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T374" s="3"/>
      <c r="U374" s="3"/>
      <c r="V374" s="86"/>
      <c r="AB374" s="3"/>
      <c r="AC374" s="3"/>
      <c r="AD374" s="3"/>
      <c r="AE374" s="3"/>
      <c r="AF374" s="3"/>
      <c r="AG374" s="3"/>
      <c r="AI374" s="3"/>
      <c r="AJ374" s="86"/>
      <c r="AK374" s="86"/>
      <c r="AL374" s="86"/>
      <c r="AM374" s="86"/>
      <c r="AN374" s="86"/>
      <c r="AO374" s="86"/>
    </row>
    <row r="375" spans="3:41" x14ac:dyDescent="0.2">
      <c r="E375" s="31"/>
      <c r="G375" s="3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Y375" s="31"/>
      <c r="AA375" s="3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</row>
    <row r="376" spans="3:41" x14ac:dyDescent="0.2">
      <c r="E376" s="31"/>
      <c r="G376" s="3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296"/>
      <c r="U376" s="296"/>
      <c r="V376" s="74"/>
      <c r="Y376" s="31"/>
      <c r="AA376" s="3"/>
      <c r="AB376" s="36"/>
      <c r="AC376" s="36"/>
      <c r="AD376" s="36"/>
      <c r="AE376" s="36"/>
      <c r="AF376" s="36"/>
      <c r="AG376" s="36"/>
      <c r="AH376" s="36"/>
      <c r="AI376" s="296"/>
      <c r="AJ376" s="74"/>
      <c r="AK376" s="74"/>
      <c r="AL376" s="74"/>
      <c r="AM376" s="74"/>
      <c r="AN376" s="74"/>
      <c r="AO376" s="74"/>
    </row>
    <row r="377" spans="3:41" x14ac:dyDescent="0.2">
      <c r="E377" s="31"/>
      <c r="G377" s="3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Y377" s="31"/>
      <c r="AA377" s="3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</row>
    <row r="378" spans="3:41" x14ac:dyDescent="0.2">
      <c r="E378" s="31"/>
      <c r="G378" s="3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6"/>
      <c r="U378" s="76"/>
      <c r="V378" s="74"/>
      <c r="Y378" s="31"/>
      <c r="AA378" s="3"/>
      <c r="AB378" s="74"/>
      <c r="AC378" s="74"/>
      <c r="AD378" s="74"/>
      <c r="AE378" s="74"/>
      <c r="AF378" s="74"/>
      <c r="AG378" s="74"/>
      <c r="AH378" s="74"/>
      <c r="AI378" s="76"/>
      <c r="AJ378" s="74"/>
      <c r="AK378" s="74"/>
      <c r="AL378" s="74"/>
      <c r="AM378" s="74"/>
      <c r="AN378" s="74"/>
      <c r="AO378" s="74"/>
    </row>
    <row r="379" spans="3:41" x14ac:dyDescent="0.2">
      <c r="E379" s="31"/>
      <c r="G379" s="3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Y379" s="31"/>
      <c r="AA379" s="3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</row>
    <row r="380" spans="3:41" x14ac:dyDescent="0.2">
      <c r="E380" s="31"/>
      <c r="G380" s="3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296"/>
      <c r="U380" s="296"/>
      <c r="V380" s="74"/>
      <c r="Y380" s="31"/>
      <c r="AA380" s="3"/>
      <c r="AB380" s="36"/>
      <c r="AC380" s="36"/>
      <c r="AD380" s="36"/>
      <c r="AE380" s="36"/>
      <c r="AF380" s="36"/>
      <c r="AG380" s="36"/>
      <c r="AH380" s="36"/>
      <c r="AI380" s="296"/>
      <c r="AJ380" s="74"/>
      <c r="AK380" s="74"/>
      <c r="AL380" s="74"/>
      <c r="AM380" s="74"/>
      <c r="AN380" s="74"/>
      <c r="AO380" s="74"/>
    </row>
    <row r="381" spans="3:41" x14ac:dyDescent="0.2">
      <c r="E381" s="31"/>
      <c r="G381" s="3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Y381" s="31"/>
      <c r="AA381" s="3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</row>
    <row r="382" spans="3:41" x14ac:dyDescent="0.2">
      <c r="E382" s="31"/>
      <c r="G382" s="3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296"/>
      <c r="U382" s="296"/>
      <c r="V382" s="74"/>
      <c r="Y382" s="31"/>
      <c r="AA382" s="3"/>
      <c r="AB382" s="36"/>
      <c r="AC382" s="36"/>
      <c r="AD382" s="36"/>
      <c r="AE382" s="36"/>
      <c r="AF382" s="36"/>
      <c r="AG382" s="36"/>
      <c r="AH382" s="36"/>
      <c r="AI382" s="296"/>
      <c r="AJ382" s="74"/>
      <c r="AK382" s="74"/>
      <c r="AL382" s="74"/>
      <c r="AM382" s="74"/>
      <c r="AN382" s="74"/>
      <c r="AO382" s="74"/>
    </row>
    <row r="383" spans="3:41" x14ac:dyDescent="0.2">
      <c r="E383" s="31"/>
      <c r="G383" s="3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Y383" s="31"/>
      <c r="AA383" s="3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</row>
    <row r="384" spans="3:41" x14ac:dyDescent="0.2">
      <c r="E384" s="31"/>
      <c r="G384" s="3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296"/>
      <c r="U384" s="296"/>
      <c r="V384" s="74"/>
      <c r="Y384" s="31"/>
      <c r="AA384" s="3"/>
      <c r="AB384" s="36"/>
      <c r="AC384" s="36"/>
      <c r="AD384" s="36"/>
      <c r="AE384" s="36"/>
      <c r="AF384" s="36"/>
      <c r="AG384" s="36"/>
      <c r="AH384" s="36"/>
      <c r="AI384" s="296"/>
      <c r="AJ384" s="74"/>
      <c r="AK384" s="74"/>
      <c r="AL384" s="74"/>
      <c r="AM384" s="74"/>
      <c r="AN384" s="74"/>
      <c r="AO384" s="74"/>
    </row>
    <row r="385" spans="5:41" x14ac:dyDescent="0.2">
      <c r="E385" s="31"/>
      <c r="G385" s="3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Y385" s="31"/>
      <c r="AA385" s="3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</row>
    <row r="386" spans="5:41" x14ac:dyDescent="0.2">
      <c r="E386" s="31"/>
      <c r="G386" s="3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296"/>
      <c r="U386" s="296"/>
      <c r="V386" s="74"/>
      <c r="Y386" s="31"/>
      <c r="AA386" s="3"/>
      <c r="AB386" s="36"/>
      <c r="AC386" s="36"/>
      <c r="AD386" s="36"/>
      <c r="AE386" s="36"/>
      <c r="AF386" s="36"/>
      <c r="AG386" s="36"/>
      <c r="AH386" s="36"/>
      <c r="AI386" s="296"/>
      <c r="AJ386" s="74"/>
      <c r="AK386" s="74"/>
      <c r="AL386" s="74"/>
      <c r="AM386" s="74"/>
      <c r="AN386" s="74"/>
      <c r="AO386" s="74"/>
    </row>
    <row r="387" spans="5:41" x14ac:dyDescent="0.2">
      <c r="E387" s="31"/>
      <c r="G387" s="3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Y387" s="31"/>
      <c r="AA387" s="3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</row>
    <row r="388" spans="5:41" x14ac:dyDescent="0.2">
      <c r="E388" s="31"/>
      <c r="G388" s="3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296"/>
      <c r="U388" s="296"/>
      <c r="V388" s="74"/>
      <c r="Y388" s="31"/>
      <c r="AA388" s="3"/>
      <c r="AB388" s="36"/>
      <c r="AC388" s="36"/>
      <c r="AD388" s="36"/>
      <c r="AE388" s="36"/>
      <c r="AF388" s="36"/>
      <c r="AG388" s="36"/>
      <c r="AH388" s="36"/>
      <c r="AI388" s="296"/>
      <c r="AJ388" s="74"/>
      <c r="AK388" s="74"/>
      <c r="AL388" s="74"/>
      <c r="AM388" s="74"/>
      <c r="AN388" s="74"/>
      <c r="AO388" s="74"/>
    </row>
    <row r="389" spans="5:41" x14ac:dyDescent="0.2">
      <c r="E389" s="31"/>
      <c r="G389" s="3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Y389" s="31"/>
      <c r="AA389" s="3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</row>
    <row r="390" spans="5:41" x14ac:dyDescent="0.2">
      <c r="E390" s="31"/>
      <c r="G390" s="3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296"/>
      <c r="U390" s="296"/>
      <c r="V390" s="74"/>
      <c r="Y390" s="31"/>
      <c r="AA390" s="3"/>
      <c r="AB390" s="36"/>
      <c r="AC390" s="36"/>
      <c r="AD390" s="36"/>
      <c r="AE390" s="36"/>
      <c r="AF390" s="36"/>
      <c r="AG390" s="36"/>
      <c r="AH390" s="36"/>
      <c r="AI390" s="296"/>
      <c r="AJ390" s="74"/>
      <c r="AK390" s="74"/>
      <c r="AL390" s="74"/>
      <c r="AM390" s="74"/>
      <c r="AN390" s="74"/>
      <c r="AO390" s="74"/>
    </row>
    <row r="391" spans="5:41" x14ac:dyDescent="0.2">
      <c r="E391" s="31"/>
      <c r="G391" s="3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Y391" s="31"/>
      <c r="AA391" s="3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</row>
    <row r="392" spans="5:41" x14ac:dyDescent="0.2">
      <c r="E392" s="31"/>
      <c r="G392" s="3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296"/>
      <c r="U392" s="296"/>
      <c r="V392" s="74"/>
      <c r="Y392" s="31"/>
      <c r="AA392" s="3"/>
      <c r="AB392" s="36"/>
      <c r="AC392" s="36"/>
      <c r="AD392" s="36"/>
      <c r="AE392" s="36"/>
      <c r="AF392" s="36"/>
      <c r="AG392" s="36"/>
      <c r="AH392" s="36"/>
      <c r="AI392" s="296"/>
      <c r="AJ392" s="74"/>
      <c r="AK392" s="74"/>
      <c r="AL392" s="74"/>
      <c r="AM392" s="74"/>
      <c r="AN392" s="74"/>
      <c r="AO392" s="74"/>
    </row>
    <row r="393" spans="5:41" x14ac:dyDescent="0.2">
      <c r="E393" s="31"/>
      <c r="G393" s="3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Y393" s="31"/>
      <c r="AA393" s="3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</row>
    <row r="394" spans="5:41" x14ac:dyDescent="0.2">
      <c r="E394" s="31"/>
      <c r="G394" s="3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296"/>
      <c r="U394" s="296"/>
      <c r="V394" s="74"/>
      <c r="Y394" s="31"/>
      <c r="AA394" s="3"/>
      <c r="AB394" s="36"/>
      <c r="AC394" s="36"/>
      <c r="AD394" s="36"/>
      <c r="AE394" s="36"/>
      <c r="AF394" s="36"/>
      <c r="AG394" s="36"/>
      <c r="AH394" s="36"/>
      <c r="AI394" s="296"/>
      <c r="AJ394" s="74"/>
      <c r="AK394" s="74"/>
      <c r="AL394" s="74"/>
      <c r="AM394" s="74"/>
      <c r="AN394" s="74"/>
      <c r="AO394" s="74"/>
    </row>
    <row r="395" spans="5:41" x14ac:dyDescent="0.2">
      <c r="E395" s="31"/>
      <c r="G395" s="3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Y395" s="31"/>
      <c r="AA395" s="3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</row>
    <row r="396" spans="5:41" x14ac:dyDescent="0.2">
      <c r="E396" s="31"/>
      <c r="G396" s="3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296"/>
      <c r="U396" s="296"/>
      <c r="V396" s="74"/>
      <c r="Y396" s="31"/>
      <c r="AA396" s="3"/>
      <c r="AB396" s="36"/>
      <c r="AC396" s="36"/>
      <c r="AD396" s="36"/>
      <c r="AE396" s="36"/>
      <c r="AF396" s="36"/>
      <c r="AG396" s="36"/>
      <c r="AH396" s="36"/>
      <c r="AI396" s="296"/>
      <c r="AJ396" s="74"/>
      <c r="AK396" s="74"/>
      <c r="AL396" s="74"/>
      <c r="AM396" s="74"/>
      <c r="AN396" s="74"/>
      <c r="AO396" s="74"/>
    </row>
    <row r="397" spans="5:41" x14ac:dyDescent="0.2">
      <c r="E397" s="31"/>
      <c r="G397" s="3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Y397" s="31"/>
      <c r="AA397" s="3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</row>
    <row r="398" spans="5:41" x14ac:dyDescent="0.2">
      <c r="E398" s="31"/>
      <c r="G398" s="3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296"/>
      <c r="U398" s="296"/>
      <c r="V398" s="74"/>
      <c r="Y398" s="31"/>
      <c r="AA398" s="3"/>
      <c r="AB398" s="36"/>
      <c r="AC398" s="36"/>
      <c r="AD398" s="36"/>
      <c r="AE398" s="36"/>
      <c r="AF398" s="36"/>
      <c r="AG398" s="36"/>
      <c r="AH398" s="36"/>
      <c r="AI398" s="296"/>
      <c r="AJ398" s="74"/>
      <c r="AK398" s="74"/>
      <c r="AL398" s="74"/>
      <c r="AM398" s="74"/>
      <c r="AN398" s="74"/>
      <c r="AO398" s="74"/>
    </row>
    <row r="399" spans="5:41" x14ac:dyDescent="0.2">
      <c r="E399" s="31"/>
      <c r="G399" s="3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Y399" s="31"/>
      <c r="AA399" s="3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</row>
    <row r="400" spans="5:41" x14ac:dyDescent="0.2">
      <c r="E400" s="31"/>
      <c r="G400" s="3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296"/>
      <c r="U400" s="296"/>
      <c r="V400" s="74"/>
      <c r="Y400" s="31"/>
      <c r="AA400" s="3"/>
      <c r="AB400" s="36"/>
      <c r="AC400" s="36"/>
      <c r="AD400" s="36"/>
      <c r="AE400" s="36"/>
      <c r="AF400" s="36"/>
      <c r="AG400" s="36"/>
      <c r="AH400" s="36"/>
      <c r="AI400" s="296"/>
      <c r="AJ400" s="74"/>
      <c r="AK400" s="74"/>
      <c r="AL400" s="74"/>
      <c r="AM400" s="74"/>
      <c r="AN400" s="74"/>
      <c r="AO400" s="74"/>
    </row>
    <row r="401" spans="5:41" x14ac:dyDescent="0.2">
      <c r="E401" s="31"/>
      <c r="G401" s="3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Y401" s="31"/>
      <c r="AA401" s="3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</row>
    <row r="402" spans="5:41" x14ac:dyDescent="0.2">
      <c r="E402" s="31"/>
      <c r="G402" s="3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296"/>
      <c r="U402" s="296"/>
      <c r="V402" s="74"/>
      <c r="Y402" s="31"/>
      <c r="AA402" s="3"/>
      <c r="AB402" s="36"/>
      <c r="AC402" s="36"/>
      <c r="AD402" s="36"/>
      <c r="AE402" s="36"/>
      <c r="AF402" s="36"/>
      <c r="AG402" s="36"/>
      <c r="AH402" s="36"/>
      <c r="AI402" s="296"/>
      <c r="AJ402" s="74"/>
      <c r="AK402" s="74"/>
      <c r="AL402" s="74"/>
      <c r="AM402" s="74"/>
      <c r="AN402" s="74"/>
      <c r="AO402" s="74"/>
    </row>
    <row r="403" spans="5:41" x14ac:dyDescent="0.2">
      <c r="E403" s="31"/>
      <c r="G403" s="3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Y403" s="31"/>
      <c r="AA403" s="3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</row>
    <row r="404" spans="5:41" x14ac:dyDescent="0.2">
      <c r="E404" s="31"/>
      <c r="G404" s="3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296"/>
      <c r="U404" s="296"/>
      <c r="V404" s="74"/>
      <c r="Y404" s="31"/>
      <c r="AA404" s="3"/>
      <c r="AB404" s="36"/>
      <c r="AC404" s="36"/>
      <c r="AD404" s="36"/>
      <c r="AE404" s="36"/>
      <c r="AF404" s="36"/>
      <c r="AG404" s="36"/>
      <c r="AH404" s="36"/>
      <c r="AI404" s="296"/>
      <c r="AJ404" s="74"/>
      <c r="AK404" s="74"/>
      <c r="AL404" s="74"/>
      <c r="AM404" s="74"/>
      <c r="AN404" s="74"/>
      <c r="AO404" s="74"/>
    </row>
    <row r="405" spans="5:41" x14ac:dyDescent="0.2">
      <c r="E405" s="31"/>
      <c r="G405" s="3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Y405" s="31"/>
      <c r="AA405" s="3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</row>
    <row r="406" spans="5:41" x14ac:dyDescent="0.2">
      <c r="E406" s="31"/>
      <c r="G406" s="3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296"/>
      <c r="U406" s="296"/>
      <c r="V406" s="74"/>
      <c r="Y406" s="31"/>
      <c r="AA406" s="3"/>
      <c r="AB406" s="36"/>
      <c r="AC406" s="36"/>
      <c r="AD406" s="36"/>
      <c r="AE406" s="36"/>
      <c r="AF406" s="36"/>
      <c r="AG406" s="36"/>
      <c r="AH406" s="36"/>
      <c r="AI406" s="296"/>
      <c r="AJ406" s="74"/>
      <c r="AK406" s="74"/>
      <c r="AL406" s="74"/>
      <c r="AM406" s="74"/>
      <c r="AN406" s="74"/>
      <c r="AO406" s="74"/>
    </row>
    <row r="407" spans="5:41" x14ac:dyDescent="0.2">
      <c r="E407" s="31"/>
      <c r="G407" s="3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Y407" s="31"/>
      <c r="AA407" s="3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</row>
    <row r="408" spans="5:41" x14ac:dyDescent="0.2">
      <c r="E408" s="31"/>
      <c r="G408" s="3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296"/>
      <c r="U408" s="296"/>
      <c r="V408" s="74"/>
      <c r="Y408" s="31"/>
      <c r="AA408" s="3"/>
      <c r="AB408" s="36"/>
      <c r="AC408" s="36"/>
      <c r="AD408" s="36"/>
      <c r="AE408" s="36"/>
      <c r="AF408" s="36"/>
      <c r="AG408" s="36"/>
      <c r="AH408" s="36"/>
      <c r="AI408" s="296"/>
      <c r="AJ408" s="74"/>
      <c r="AK408" s="74"/>
      <c r="AL408" s="74"/>
      <c r="AM408" s="74"/>
      <c r="AN408" s="74"/>
      <c r="AO408" s="74"/>
    </row>
    <row r="409" spans="5:41" x14ac:dyDescent="0.2">
      <c r="E409" s="31"/>
      <c r="G409" s="3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Y409" s="31"/>
      <c r="AA409" s="3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</row>
    <row r="410" spans="5:41" x14ac:dyDescent="0.2">
      <c r="E410" s="31"/>
      <c r="G410" s="3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296"/>
      <c r="U410" s="296"/>
      <c r="V410" s="74"/>
      <c r="Y410" s="31"/>
      <c r="AA410" s="3"/>
      <c r="AB410" s="36"/>
      <c r="AC410" s="36"/>
      <c r="AD410" s="36"/>
      <c r="AE410" s="36"/>
      <c r="AF410" s="36"/>
      <c r="AG410" s="36"/>
      <c r="AH410" s="36"/>
      <c r="AI410" s="296"/>
      <c r="AJ410" s="74"/>
      <c r="AK410" s="74"/>
      <c r="AL410" s="74"/>
      <c r="AM410" s="74"/>
      <c r="AN410" s="74"/>
      <c r="AO410" s="74"/>
    </row>
    <row r="411" spans="5:41" x14ac:dyDescent="0.2">
      <c r="E411" s="31"/>
      <c r="G411" s="3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Y411" s="31"/>
      <c r="AA411" s="3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</row>
    <row r="412" spans="5:41" x14ac:dyDescent="0.2">
      <c r="E412" s="31"/>
      <c r="G412" s="3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296"/>
      <c r="U412" s="296"/>
      <c r="V412" s="74"/>
      <c r="Y412" s="31"/>
      <c r="AA412" s="3"/>
      <c r="AB412" s="36"/>
      <c r="AC412" s="36"/>
      <c r="AD412" s="36"/>
      <c r="AE412" s="36"/>
      <c r="AF412" s="36"/>
      <c r="AG412" s="36"/>
      <c r="AH412" s="36"/>
      <c r="AI412" s="296"/>
      <c r="AJ412" s="74"/>
      <c r="AK412" s="74"/>
      <c r="AL412" s="74"/>
      <c r="AM412" s="74"/>
      <c r="AN412" s="74"/>
      <c r="AO412" s="74"/>
    </row>
    <row r="413" spans="5:41" x14ac:dyDescent="0.2">
      <c r="E413" s="31"/>
      <c r="G413" s="3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Y413" s="31"/>
      <c r="AA413" s="3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</row>
    <row r="414" spans="5:41" x14ac:dyDescent="0.2">
      <c r="E414" s="31"/>
      <c r="G414" s="3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296"/>
      <c r="U414" s="296"/>
      <c r="V414" s="74"/>
      <c r="Y414" s="31"/>
      <c r="AA414" s="3"/>
      <c r="AB414" s="36"/>
      <c r="AC414" s="36"/>
      <c r="AD414" s="36"/>
      <c r="AE414" s="36"/>
      <c r="AF414" s="36"/>
      <c r="AG414" s="36"/>
      <c r="AH414" s="36"/>
      <c r="AI414" s="296"/>
      <c r="AJ414" s="74"/>
      <c r="AK414" s="74"/>
      <c r="AL414" s="74"/>
      <c r="AM414" s="74"/>
      <c r="AN414" s="74"/>
      <c r="AO414" s="74"/>
    </row>
    <row r="415" spans="5:41" x14ac:dyDescent="0.2">
      <c r="E415" s="31"/>
      <c r="G415" s="3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Y415" s="31"/>
      <c r="AA415" s="3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</row>
    <row r="416" spans="5:41" x14ac:dyDescent="0.2">
      <c r="E416" s="31"/>
      <c r="G416" s="3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296"/>
      <c r="U416" s="296"/>
      <c r="V416" s="74"/>
      <c r="Y416" s="31"/>
      <c r="AA416" s="3"/>
      <c r="AB416" s="36"/>
      <c r="AC416" s="36"/>
      <c r="AD416" s="36"/>
      <c r="AE416" s="36"/>
      <c r="AF416" s="36"/>
      <c r="AG416" s="36"/>
      <c r="AH416" s="36"/>
      <c r="AI416" s="296"/>
      <c r="AJ416" s="74"/>
      <c r="AK416" s="74"/>
      <c r="AL416" s="74"/>
      <c r="AM416" s="74"/>
      <c r="AN416" s="74"/>
      <c r="AO416" s="74"/>
    </row>
    <row r="417" spans="1:41" x14ac:dyDescent="0.2"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</row>
    <row r="418" spans="1:41" x14ac:dyDescent="0.2">
      <c r="E418" s="31"/>
      <c r="G418" s="3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36"/>
      <c r="T418" s="36"/>
      <c r="U418" s="36"/>
      <c r="V418" s="36"/>
      <c r="Y418" s="31"/>
      <c r="AA418" s="3"/>
      <c r="AB418" s="74"/>
      <c r="AC418" s="74"/>
      <c r="AD418" s="74"/>
      <c r="AE418" s="74"/>
      <c r="AF418" s="74"/>
      <c r="AG418" s="74"/>
      <c r="AH418" s="36"/>
      <c r="AI418" s="36"/>
      <c r="AJ418" s="36"/>
      <c r="AK418" s="36"/>
      <c r="AL418" s="36"/>
      <c r="AM418" s="36"/>
      <c r="AN418" s="36"/>
      <c r="AO418" s="36"/>
    </row>
    <row r="419" spans="1:41" x14ac:dyDescent="0.2">
      <c r="AE419" s="46"/>
    </row>
    <row r="420" spans="1:41" x14ac:dyDescent="0.2">
      <c r="A420" s="63"/>
      <c r="B420" s="190"/>
    </row>
    <row r="421" spans="1:41" x14ac:dyDescent="0.2">
      <c r="D421" s="39"/>
      <c r="X421" s="39"/>
    </row>
    <row r="422" spans="1:41" ht="19" x14ac:dyDescent="0.2">
      <c r="H422" s="389"/>
      <c r="I422" s="389"/>
      <c r="J422" s="389"/>
      <c r="K422" s="389"/>
      <c r="L422" s="389"/>
      <c r="M422" s="389"/>
      <c r="N422" s="389"/>
      <c r="O422" s="389"/>
      <c r="P422" s="389"/>
      <c r="V422" s="84"/>
      <c r="AB422" s="843"/>
      <c r="AC422" s="843"/>
      <c r="AD422" s="843"/>
      <c r="AE422" s="843"/>
      <c r="AF422" s="843"/>
      <c r="AJ422" s="84"/>
      <c r="AK422" s="84"/>
      <c r="AL422" s="84"/>
      <c r="AM422" s="84"/>
      <c r="AN422" s="84"/>
      <c r="AO422" s="84"/>
    </row>
    <row r="424" spans="1:41" x14ac:dyDescent="0.2">
      <c r="H424" s="841"/>
      <c r="I424" s="841"/>
      <c r="J424" s="3"/>
      <c r="K424" s="841"/>
      <c r="L424" s="841"/>
      <c r="M424" s="841"/>
      <c r="N424" s="841"/>
      <c r="O424" s="841"/>
      <c r="P424" s="841"/>
      <c r="Q424" s="841"/>
      <c r="R424" s="3"/>
      <c r="S424" s="3"/>
      <c r="T424" s="3"/>
      <c r="U424" s="3"/>
      <c r="V424" s="3"/>
      <c r="AB424" s="841"/>
      <c r="AC424" s="841"/>
      <c r="AD424" s="841"/>
      <c r="AE424" s="841"/>
      <c r="AF424" s="841"/>
      <c r="AG424" s="841"/>
      <c r="AH424" s="3"/>
      <c r="AI424" s="3"/>
      <c r="AJ424" s="3"/>
      <c r="AK424" s="3"/>
      <c r="AL424" s="3"/>
      <c r="AM424" s="3"/>
      <c r="AN424" s="3"/>
      <c r="AO424" s="3"/>
    </row>
    <row r="425" spans="1:41" x14ac:dyDescent="0.2">
      <c r="C425" s="3"/>
      <c r="D425" s="3"/>
      <c r="E425" s="3"/>
      <c r="F425" s="3"/>
      <c r="G425" s="3"/>
      <c r="H425" s="841"/>
      <c r="I425" s="841"/>
      <c r="J425" s="3"/>
      <c r="K425" s="841"/>
      <c r="L425" s="841"/>
      <c r="M425" s="841"/>
      <c r="N425" s="841"/>
      <c r="O425" s="841"/>
      <c r="P425" s="841"/>
      <c r="Q425" s="841"/>
      <c r="R425" s="3"/>
      <c r="S425" s="3"/>
      <c r="V425" s="85"/>
      <c r="W425" s="3"/>
      <c r="X425" s="3"/>
      <c r="Y425" s="3"/>
      <c r="Z425" s="3"/>
      <c r="AA425" s="3"/>
      <c r="AB425" s="841"/>
      <c r="AC425" s="841"/>
      <c r="AD425" s="841"/>
      <c r="AE425" s="841"/>
      <c r="AF425" s="841"/>
      <c r="AG425" s="841"/>
      <c r="AH425" s="3"/>
      <c r="AJ425" s="85"/>
      <c r="AK425" s="85"/>
      <c r="AL425" s="85"/>
      <c r="AM425" s="85"/>
      <c r="AN425" s="85"/>
      <c r="AO425" s="85"/>
    </row>
    <row r="426" spans="1:41" x14ac:dyDescent="0.2"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T426" s="3"/>
      <c r="U426" s="3"/>
      <c r="V426" s="86"/>
      <c r="AB426" s="3"/>
      <c r="AC426" s="3"/>
      <c r="AD426" s="3"/>
      <c r="AE426" s="3"/>
      <c r="AF426" s="3"/>
      <c r="AG426" s="3"/>
      <c r="AI426" s="3"/>
      <c r="AJ426" s="86"/>
      <c r="AK426" s="86"/>
      <c r="AL426" s="86"/>
      <c r="AM426" s="86"/>
      <c r="AN426" s="86"/>
      <c r="AO426" s="86"/>
    </row>
    <row r="427" spans="1:41" x14ac:dyDescent="0.2">
      <c r="E427" s="31"/>
      <c r="G427" s="3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Y427" s="31"/>
      <c r="AA427" s="3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</row>
    <row r="428" spans="1:41" x14ac:dyDescent="0.2">
      <c r="E428" s="31"/>
      <c r="G428" s="3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296"/>
      <c r="U428" s="296"/>
      <c r="V428" s="74"/>
      <c r="Y428" s="31"/>
      <c r="AA428" s="3"/>
      <c r="AB428" s="36"/>
      <c r="AC428" s="36"/>
      <c r="AD428" s="36"/>
      <c r="AE428" s="36"/>
      <c r="AF428" s="36"/>
      <c r="AG428" s="36"/>
      <c r="AH428" s="36"/>
      <c r="AI428" s="296"/>
      <c r="AJ428" s="74"/>
      <c r="AK428" s="74"/>
      <c r="AL428" s="74"/>
      <c r="AM428" s="74"/>
      <c r="AN428" s="74"/>
      <c r="AO428" s="74"/>
    </row>
    <row r="429" spans="1:41" x14ac:dyDescent="0.2">
      <c r="E429" s="31"/>
      <c r="G429" s="3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Y429" s="31"/>
      <c r="AA429" s="3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</row>
    <row r="430" spans="1:41" x14ac:dyDescent="0.2">
      <c r="E430" s="31"/>
      <c r="G430" s="3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6"/>
      <c r="U430" s="76"/>
      <c r="V430" s="74"/>
      <c r="Y430" s="31"/>
      <c r="AA430" s="3"/>
      <c r="AB430" s="74"/>
      <c r="AC430" s="74"/>
      <c r="AD430" s="74"/>
      <c r="AE430" s="74"/>
      <c r="AF430" s="74"/>
      <c r="AG430" s="74"/>
      <c r="AH430" s="74"/>
      <c r="AI430" s="76"/>
      <c r="AJ430" s="74"/>
      <c r="AK430" s="74"/>
      <c r="AL430" s="74"/>
      <c r="AM430" s="74"/>
      <c r="AN430" s="74"/>
      <c r="AO430" s="74"/>
    </row>
    <row r="431" spans="1:41" x14ac:dyDescent="0.2">
      <c r="E431" s="31"/>
      <c r="G431" s="3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5"/>
      <c r="U431" s="75"/>
      <c r="V431" s="74"/>
      <c r="Y431" s="31"/>
      <c r="AA431" s="3"/>
      <c r="AB431" s="74"/>
      <c r="AC431" s="74"/>
      <c r="AD431" s="74"/>
      <c r="AE431" s="74"/>
      <c r="AF431" s="74"/>
      <c r="AG431" s="74"/>
      <c r="AH431" s="74"/>
      <c r="AI431" s="75"/>
      <c r="AJ431" s="74"/>
      <c r="AK431" s="74"/>
      <c r="AL431" s="74"/>
      <c r="AM431" s="74"/>
      <c r="AN431" s="74"/>
      <c r="AO431" s="74"/>
    </row>
    <row r="432" spans="1:41" x14ac:dyDescent="0.2">
      <c r="E432" s="31"/>
      <c r="G432" s="3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6"/>
      <c r="U432" s="76"/>
      <c r="V432" s="74"/>
      <c r="Y432" s="31"/>
      <c r="AA432" s="3"/>
      <c r="AB432" s="74"/>
      <c r="AC432" s="74"/>
      <c r="AD432" s="74"/>
      <c r="AE432" s="74"/>
      <c r="AF432" s="74"/>
      <c r="AG432" s="74"/>
      <c r="AH432" s="74"/>
      <c r="AI432" s="76"/>
      <c r="AJ432" s="74"/>
      <c r="AK432" s="74"/>
      <c r="AL432" s="74"/>
      <c r="AM432" s="74"/>
      <c r="AN432" s="74"/>
      <c r="AO432" s="74"/>
    </row>
    <row r="433" spans="4:41" ht="16.5" x14ac:dyDescent="0.2">
      <c r="D433" s="114"/>
      <c r="E433" s="31"/>
      <c r="G433" s="3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V433" s="36"/>
      <c r="X433" s="114"/>
      <c r="Y433" s="31"/>
      <c r="AA433" s="3"/>
      <c r="AB433" s="36"/>
      <c r="AC433" s="36"/>
      <c r="AD433" s="36"/>
      <c r="AE433" s="36"/>
      <c r="AF433" s="36"/>
      <c r="AG433" s="36"/>
      <c r="AH433" s="36"/>
      <c r="AJ433" s="36"/>
      <c r="AK433" s="36"/>
      <c r="AL433" s="36"/>
      <c r="AM433" s="36"/>
      <c r="AN433" s="36"/>
      <c r="AO433" s="36"/>
    </row>
    <row r="434" spans="4:41" x14ac:dyDescent="0.2">
      <c r="E434" s="31"/>
      <c r="G434" s="3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6"/>
      <c r="U434" s="76"/>
      <c r="V434" s="74"/>
      <c r="Y434" s="31"/>
      <c r="AA434" s="3"/>
      <c r="AB434" s="74"/>
      <c r="AC434" s="74"/>
      <c r="AD434" s="74"/>
      <c r="AE434" s="74"/>
      <c r="AF434" s="74"/>
      <c r="AG434" s="74"/>
      <c r="AH434" s="74"/>
      <c r="AI434" s="76"/>
      <c r="AJ434" s="74"/>
      <c r="AK434" s="74"/>
      <c r="AL434" s="74"/>
      <c r="AM434" s="74"/>
      <c r="AN434" s="74"/>
      <c r="AO434" s="74"/>
    </row>
    <row r="435" spans="4:41" x14ac:dyDescent="0.2">
      <c r="E435" s="31"/>
      <c r="G435" s="3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5"/>
      <c r="U435" s="75"/>
      <c r="V435" s="74"/>
      <c r="Y435" s="31"/>
      <c r="AA435" s="3"/>
      <c r="AB435" s="74"/>
      <c r="AC435" s="74"/>
      <c r="AD435" s="74"/>
      <c r="AE435" s="74"/>
      <c r="AF435" s="74"/>
      <c r="AG435" s="74"/>
      <c r="AH435" s="74"/>
      <c r="AI435" s="75"/>
      <c r="AJ435" s="74"/>
      <c r="AK435" s="74"/>
      <c r="AL435" s="74"/>
      <c r="AM435" s="74"/>
      <c r="AN435" s="74"/>
      <c r="AO435" s="74"/>
    </row>
    <row r="436" spans="4:41" x14ac:dyDescent="0.2">
      <c r="E436" s="31"/>
      <c r="G436" s="3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6"/>
      <c r="U436" s="76"/>
      <c r="V436" s="74"/>
      <c r="Y436" s="31"/>
      <c r="AA436" s="3"/>
      <c r="AB436" s="74"/>
      <c r="AC436" s="74"/>
      <c r="AD436" s="74"/>
      <c r="AE436" s="74"/>
      <c r="AF436" s="74"/>
      <c r="AG436" s="74"/>
      <c r="AH436" s="74"/>
      <c r="AI436" s="76"/>
      <c r="AJ436" s="74"/>
      <c r="AK436" s="74"/>
      <c r="AL436" s="74"/>
      <c r="AM436" s="74"/>
      <c r="AN436" s="74"/>
      <c r="AO436" s="74"/>
    </row>
    <row r="437" spans="4:41" x14ac:dyDescent="0.2">
      <c r="E437" s="31"/>
      <c r="G437" s="3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Y437" s="31"/>
      <c r="AA437" s="3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</row>
    <row r="438" spans="4:41" x14ac:dyDescent="0.2">
      <c r="E438" s="31"/>
      <c r="G438" s="3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296"/>
      <c r="U438" s="296"/>
      <c r="V438" s="74"/>
      <c r="Y438" s="31"/>
      <c r="AA438" s="3"/>
      <c r="AB438" s="36"/>
      <c r="AC438" s="36"/>
      <c r="AD438" s="36"/>
      <c r="AE438" s="36"/>
      <c r="AF438" s="36"/>
      <c r="AG438" s="36"/>
      <c r="AH438" s="36"/>
      <c r="AI438" s="296"/>
      <c r="AJ438" s="74"/>
      <c r="AK438" s="74"/>
      <c r="AL438" s="74"/>
      <c r="AM438" s="74"/>
      <c r="AN438" s="74"/>
      <c r="AO438" s="74"/>
    </row>
    <row r="439" spans="4:41" x14ac:dyDescent="0.2">
      <c r="E439" s="31"/>
      <c r="G439" s="3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Y439" s="31"/>
      <c r="AA439" s="3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</row>
    <row r="440" spans="4:41" x14ac:dyDescent="0.2">
      <c r="E440" s="31"/>
      <c r="G440" s="3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296"/>
      <c r="U440" s="296"/>
      <c r="V440" s="74"/>
      <c r="Y440" s="31"/>
      <c r="AA440" s="3"/>
      <c r="AB440" s="36"/>
      <c r="AC440" s="36"/>
      <c r="AD440" s="36"/>
      <c r="AE440" s="36"/>
      <c r="AF440" s="36"/>
      <c r="AG440" s="36"/>
      <c r="AH440" s="36"/>
      <c r="AI440" s="296"/>
      <c r="AJ440" s="74"/>
      <c r="AK440" s="74"/>
      <c r="AL440" s="74"/>
      <c r="AM440" s="74"/>
      <c r="AN440" s="74"/>
      <c r="AO440" s="74"/>
    </row>
    <row r="441" spans="4:41" x14ac:dyDescent="0.2">
      <c r="E441" s="31"/>
      <c r="G441" s="3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Y441" s="31"/>
      <c r="AA441" s="3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</row>
    <row r="442" spans="4:41" x14ac:dyDescent="0.2">
      <c r="E442" s="31"/>
      <c r="G442" s="3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296"/>
      <c r="U442" s="296"/>
      <c r="V442" s="74"/>
      <c r="Y442" s="31"/>
      <c r="AA442" s="3"/>
      <c r="AB442" s="36"/>
      <c r="AC442" s="36"/>
      <c r="AD442" s="36"/>
      <c r="AE442" s="36"/>
      <c r="AF442" s="36"/>
      <c r="AG442" s="36"/>
      <c r="AH442" s="36"/>
      <c r="AI442" s="296"/>
      <c r="AJ442" s="74"/>
      <c r="AK442" s="74"/>
      <c r="AL442" s="74"/>
      <c r="AM442" s="74"/>
      <c r="AN442" s="74"/>
      <c r="AO442" s="74"/>
    </row>
    <row r="443" spans="4:41" x14ac:dyDescent="0.2">
      <c r="E443" s="31"/>
      <c r="G443" s="3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Y443" s="31"/>
      <c r="AA443" s="3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</row>
    <row r="444" spans="4:41" x14ac:dyDescent="0.2">
      <c r="E444" s="31"/>
      <c r="G444" s="3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296"/>
      <c r="U444" s="296"/>
      <c r="V444" s="74"/>
      <c r="Y444" s="31"/>
      <c r="AA444" s="3"/>
      <c r="AB444" s="36"/>
      <c r="AC444" s="36"/>
      <c r="AD444" s="36"/>
      <c r="AE444" s="36"/>
      <c r="AF444" s="36"/>
      <c r="AG444" s="36"/>
      <c r="AH444" s="36"/>
      <c r="AI444" s="296"/>
      <c r="AJ444" s="74"/>
      <c r="AK444" s="74"/>
      <c r="AL444" s="74"/>
      <c r="AM444" s="74"/>
      <c r="AN444" s="74"/>
      <c r="AO444" s="74"/>
    </row>
    <row r="445" spans="4:41" x14ac:dyDescent="0.2">
      <c r="E445" s="31"/>
      <c r="G445" s="3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Y445" s="31"/>
      <c r="AA445" s="3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</row>
    <row r="446" spans="4:41" x14ac:dyDescent="0.2">
      <c r="E446" s="31"/>
      <c r="G446" s="3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296"/>
      <c r="U446" s="296"/>
      <c r="V446" s="74"/>
      <c r="Y446" s="31"/>
      <c r="AA446" s="3"/>
      <c r="AB446" s="36"/>
      <c r="AC446" s="36"/>
      <c r="AD446" s="36"/>
      <c r="AE446" s="36"/>
      <c r="AF446" s="36"/>
      <c r="AG446" s="36"/>
      <c r="AH446" s="36"/>
      <c r="AI446" s="296"/>
      <c r="AJ446" s="74"/>
      <c r="AK446" s="74"/>
      <c r="AL446" s="74"/>
      <c r="AM446" s="74"/>
      <c r="AN446" s="74"/>
      <c r="AO446" s="74"/>
    </row>
    <row r="447" spans="4:41" x14ac:dyDescent="0.2">
      <c r="E447" s="31"/>
      <c r="G447" s="3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Y447" s="31"/>
      <c r="AA447" s="3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</row>
    <row r="448" spans="4:41" x14ac:dyDescent="0.2">
      <c r="E448" s="31"/>
      <c r="G448" s="3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296"/>
      <c r="U448" s="296"/>
      <c r="V448" s="74"/>
      <c r="Y448" s="31"/>
      <c r="AA448" s="3"/>
      <c r="AB448" s="36"/>
      <c r="AC448" s="36"/>
      <c r="AD448" s="36"/>
      <c r="AE448" s="36"/>
      <c r="AF448" s="36"/>
      <c r="AG448" s="36"/>
      <c r="AH448" s="36"/>
      <c r="AI448" s="296"/>
      <c r="AJ448" s="74"/>
      <c r="AK448" s="74"/>
      <c r="AL448" s="74"/>
      <c r="AM448" s="74"/>
      <c r="AN448" s="74"/>
      <c r="AO448" s="74"/>
    </row>
    <row r="449" spans="5:41" x14ac:dyDescent="0.2">
      <c r="E449" s="31"/>
      <c r="G449" s="3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Y449" s="31"/>
      <c r="AA449" s="3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</row>
    <row r="450" spans="5:41" x14ac:dyDescent="0.2">
      <c r="E450" s="31"/>
      <c r="G450" s="3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296"/>
      <c r="U450" s="296"/>
      <c r="V450" s="74"/>
      <c r="Y450" s="31"/>
      <c r="AA450" s="3"/>
      <c r="AB450" s="36"/>
      <c r="AC450" s="36"/>
      <c r="AD450" s="36"/>
      <c r="AE450" s="36"/>
      <c r="AF450" s="36"/>
      <c r="AG450" s="36"/>
      <c r="AH450" s="36"/>
      <c r="AI450" s="296"/>
      <c r="AJ450" s="74"/>
      <c r="AK450" s="74"/>
      <c r="AL450" s="74"/>
      <c r="AM450" s="74"/>
      <c r="AN450" s="74"/>
      <c r="AO450" s="74"/>
    </row>
    <row r="451" spans="5:41" x14ac:dyDescent="0.2">
      <c r="E451" s="31"/>
      <c r="G451" s="3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Y451" s="31"/>
      <c r="AA451" s="3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</row>
    <row r="452" spans="5:41" x14ac:dyDescent="0.2">
      <c r="E452" s="31"/>
      <c r="G452" s="3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296"/>
      <c r="U452" s="296"/>
      <c r="V452" s="74"/>
      <c r="Y452" s="31"/>
      <c r="AA452" s="3"/>
      <c r="AB452" s="36"/>
      <c r="AC452" s="36"/>
      <c r="AD452" s="36"/>
      <c r="AE452" s="36"/>
      <c r="AF452" s="36"/>
      <c r="AG452" s="36"/>
      <c r="AH452" s="36"/>
      <c r="AI452" s="296"/>
      <c r="AJ452" s="74"/>
      <c r="AK452" s="74"/>
      <c r="AL452" s="74"/>
      <c r="AM452" s="74"/>
      <c r="AN452" s="74"/>
      <c r="AO452" s="74"/>
    </row>
    <row r="453" spans="5:41" x14ac:dyDescent="0.2">
      <c r="E453" s="31"/>
      <c r="G453" s="3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Y453" s="31"/>
      <c r="AA453" s="3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</row>
    <row r="454" spans="5:41" x14ac:dyDescent="0.2">
      <c r="E454" s="31"/>
      <c r="G454" s="3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296"/>
      <c r="U454" s="296"/>
      <c r="V454" s="74"/>
      <c r="Y454" s="31"/>
      <c r="AA454" s="3"/>
      <c r="AB454" s="36"/>
      <c r="AC454" s="36"/>
      <c r="AD454" s="36"/>
      <c r="AE454" s="36"/>
      <c r="AF454" s="36"/>
      <c r="AG454" s="36"/>
      <c r="AH454" s="36"/>
      <c r="AI454" s="296"/>
      <c r="AJ454" s="74"/>
      <c r="AK454" s="74"/>
      <c r="AL454" s="74"/>
      <c r="AM454" s="74"/>
      <c r="AN454" s="74"/>
      <c r="AO454" s="74"/>
    </row>
    <row r="455" spans="5:41" x14ac:dyDescent="0.2">
      <c r="E455" s="31"/>
      <c r="G455" s="3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Y455" s="31"/>
      <c r="AA455" s="3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</row>
    <row r="456" spans="5:41" x14ac:dyDescent="0.2">
      <c r="E456" s="31"/>
      <c r="G456" s="3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296"/>
      <c r="U456" s="296"/>
      <c r="V456" s="74"/>
      <c r="Y456" s="31"/>
      <c r="AA456" s="3"/>
      <c r="AB456" s="36"/>
      <c r="AC456" s="36"/>
      <c r="AD456" s="36"/>
      <c r="AE456" s="36"/>
      <c r="AF456" s="36"/>
      <c r="AG456" s="36"/>
      <c r="AH456" s="36"/>
      <c r="AI456" s="296"/>
      <c r="AJ456" s="74"/>
      <c r="AK456" s="74"/>
      <c r="AL456" s="74"/>
      <c r="AM456" s="74"/>
      <c r="AN456" s="74"/>
      <c r="AO456" s="74"/>
    </row>
    <row r="457" spans="5:41" x14ac:dyDescent="0.2">
      <c r="E457" s="31"/>
      <c r="G457" s="3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Y457" s="31"/>
      <c r="AA457" s="3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</row>
    <row r="458" spans="5:41" x14ac:dyDescent="0.2">
      <c r="E458" s="31"/>
      <c r="G458" s="3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296"/>
      <c r="U458" s="296"/>
      <c r="V458" s="74"/>
      <c r="Y458" s="31"/>
      <c r="AA458" s="3"/>
      <c r="AB458" s="36"/>
      <c r="AC458" s="36"/>
      <c r="AD458" s="36"/>
      <c r="AE458" s="36"/>
      <c r="AF458" s="36"/>
      <c r="AG458" s="36"/>
      <c r="AH458" s="36"/>
      <c r="AI458" s="296"/>
      <c r="AJ458" s="74"/>
      <c r="AK458" s="74"/>
      <c r="AL458" s="74"/>
      <c r="AM458" s="74"/>
      <c r="AN458" s="74"/>
      <c r="AO458" s="74"/>
    </row>
    <row r="459" spans="5:41" x14ac:dyDescent="0.2">
      <c r="E459" s="31"/>
      <c r="G459" s="3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Y459" s="31"/>
      <c r="AA459" s="3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</row>
    <row r="460" spans="5:41" x14ac:dyDescent="0.2">
      <c r="E460" s="31"/>
      <c r="G460" s="3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296"/>
      <c r="U460" s="296"/>
      <c r="V460" s="74"/>
      <c r="Y460" s="31"/>
      <c r="AA460" s="3"/>
      <c r="AB460" s="36"/>
      <c r="AC460" s="36"/>
      <c r="AD460" s="36"/>
      <c r="AE460" s="36"/>
      <c r="AF460" s="36"/>
      <c r="AG460" s="36"/>
      <c r="AH460" s="36"/>
      <c r="AI460" s="296"/>
      <c r="AJ460" s="74"/>
      <c r="AK460" s="74"/>
      <c r="AL460" s="74"/>
      <c r="AM460" s="74"/>
      <c r="AN460" s="74"/>
      <c r="AO460" s="74"/>
    </row>
    <row r="461" spans="5:41" x14ac:dyDescent="0.2">
      <c r="E461" s="31"/>
      <c r="G461" s="3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Y461" s="31"/>
      <c r="AA461" s="3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</row>
    <row r="462" spans="5:41" x14ac:dyDescent="0.2">
      <c r="E462" s="31"/>
      <c r="G462" s="3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296"/>
      <c r="U462" s="296"/>
      <c r="V462" s="74"/>
      <c r="Y462" s="31"/>
      <c r="AA462" s="3"/>
      <c r="AB462" s="36"/>
      <c r="AC462" s="36"/>
      <c r="AD462" s="36"/>
      <c r="AE462" s="36"/>
      <c r="AF462" s="36"/>
      <c r="AG462" s="36"/>
      <c r="AH462" s="36"/>
      <c r="AI462" s="296"/>
      <c r="AJ462" s="74"/>
      <c r="AK462" s="74"/>
      <c r="AL462" s="74"/>
      <c r="AM462" s="74"/>
      <c r="AN462" s="74"/>
      <c r="AO462" s="74"/>
    </row>
    <row r="463" spans="5:41" x14ac:dyDescent="0.2">
      <c r="E463" s="31"/>
      <c r="G463" s="3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Y463" s="31"/>
      <c r="AA463" s="3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</row>
    <row r="464" spans="5:41" x14ac:dyDescent="0.2">
      <c r="E464" s="31"/>
      <c r="G464" s="3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296"/>
      <c r="U464" s="296"/>
      <c r="V464" s="74"/>
      <c r="Y464" s="31"/>
      <c r="AA464" s="3"/>
      <c r="AB464" s="36"/>
      <c r="AC464" s="36"/>
      <c r="AD464" s="36"/>
      <c r="AE464" s="36"/>
      <c r="AF464" s="36"/>
      <c r="AG464" s="36"/>
      <c r="AH464" s="36"/>
      <c r="AI464" s="296"/>
      <c r="AJ464" s="74"/>
      <c r="AK464" s="74"/>
      <c r="AL464" s="74"/>
      <c r="AM464" s="74"/>
      <c r="AN464" s="74"/>
      <c r="AO464" s="74"/>
    </row>
    <row r="465" spans="1:41" x14ac:dyDescent="0.2">
      <c r="E465" s="31"/>
      <c r="G465" s="3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Y465" s="31"/>
      <c r="AA465" s="3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</row>
    <row r="466" spans="1:41" x14ac:dyDescent="0.2">
      <c r="E466" s="31"/>
      <c r="G466" s="3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296"/>
      <c r="U466" s="296"/>
      <c r="V466" s="74"/>
      <c r="Y466" s="31"/>
      <c r="AA466" s="3"/>
      <c r="AB466" s="36"/>
      <c r="AC466" s="36"/>
      <c r="AD466" s="36"/>
      <c r="AE466" s="36"/>
      <c r="AF466" s="36"/>
      <c r="AG466" s="36"/>
      <c r="AH466" s="36"/>
      <c r="AI466" s="296"/>
      <c r="AJ466" s="74"/>
      <c r="AK466" s="74"/>
      <c r="AL466" s="74"/>
      <c r="AM466" s="74"/>
      <c r="AN466" s="74"/>
      <c r="AO466" s="74"/>
    </row>
    <row r="467" spans="1:41" x14ac:dyDescent="0.2">
      <c r="E467" s="31"/>
      <c r="G467" s="3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Y467" s="31"/>
      <c r="AA467" s="3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</row>
    <row r="468" spans="1:41" x14ac:dyDescent="0.2">
      <c r="E468" s="31"/>
      <c r="G468" s="3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296"/>
      <c r="U468" s="296"/>
      <c r="V468" s="74"/>
      <c r="Y468" s="31"/>
      <c r="AA468" s="3"/>
      <c r="AB468" s="36"/>
      <c r="AC468" s="36"/>
      <c r="AD468" s="36"/>
      <c r="AE468" s="36"/>
      <c r="AF468" s="36"/>
      <c r="AG468" s="36"/>
      <c r="AH468" s="36"/>
      <c r="AI468" s="296"/>
      <c r="AJ468" s="74"/>
      <c r="AK468" s="74"/>
      <c r="AL468" s="74"/>
      <c r="AM468" s="74"/>
      <c r="AN468" s="74"/>
      <c r="AO468" s="74"/>
    </row>
    <row r="469" spans="1:41" x14ac:dyDescent="0.2"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</row>
    <row r="470" spans="1:41" x14ac:dyDescent="0.2">
      <c r="E470" s="31"/>
      <c r="G470" s="3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36"/>
      <c r="T470" s="36"/>
      <c r="U470" s="36"/>
      <c r="V470" s="36"/>
      <c r="Y470" s="31"/>
      <c r="AA470" s="3"/>
      <c r="AB470" s="74"/>
      <c r="AC470" s="74"/>
      <c r="AD470" s="74"/>
      <c r="AE470" s="74"/>
      <c r="AF470" s="74"/>
      <c r="AG470" s="74"/>
      <c r="AH470" s="36"/>
      <c r="AI470" s="36"/>
      <c r="AJ470" s="36"/>
      <c r="AK470" s="36"/>
      <c r="AL470" s="36"/>
      <c r="AM470" s="36"/>
      <c r="AN470" s="36"/>
      <c r="AO470" s="36"/>
    </row>
    <row r="471" spans="1:41" x14ac:dyDescent="0.2">
      <c r="AE471" s="46"/>
    </row>
    <row r="472" spans="1:41" x14ac:dyDescent="0.2">
      <c r="A472" s="63"/>
      <c r="B472" s="190"/>
    </row>
    <row r="473" spans="1:41" x14ac:dyDescent="0.2">
      <c r="D473" s="39"/>
      <c r="X473" s="39"/>
    </row>
    <row r="474" spans="1:41" ht="19" x14ac:dyDescent="0.2">
      <c r="H474" s="389"/>
      <c r="I474" s="389"/>
      <c r="J474" s="389"/>
      <c r="K474" s="389"/>
      <c r="L474" s="389"/>
      <c r="M474" s="389"/>
      <c r="N474" s="389"/>
      <c r="O474" s="389"/>
      <c r="P474" s="389"/>
      <c r="V474" s="84"/>
      <c r="AB474" s="843"/>
      <c r="AC474" s="843"/>
      <c r="AD474" s="843"/>
      <c r="AE474" s="843"/>
      <c r="AF474" s="843"/>
      <c r="AJ474" s="84"/>
      <c r="AK474" s="84"/>
      <c r="AL474" s="84"/>
      <c r="AM474" s="84"/>
      <c r="AN474" s="84"/>
      <c r="AO474" s="84"/>
    </row>
    <row r="476" spans="1:41" x14ac:dyDescent="0.2">
      <c r="H476" s="841"/>
      <c r="I476" s="841"/>
      <c r="J476" s="3"/>
      <c r="K476" s="841"/>
      <c r="L476" s="841"/>
      <c r="M476" s="841"/>
      <c r="N476" s="841"/>
      <c r="O476" s="841"/>
      <c r="P476" s="841"/>
      <c r="Q476" s="841"/>
      <c r="R476" s="3"/>
      <c r="S476" s="3"/>
      <c r="T476" s="3"/>
      <c r="U476" s="3"/>
      <c r="V476" s="3"/>
      <c r="AB476" s="841"/>
      <c r="AC476" s="841"/>
      <c r="AD476" s="841"/>
      <c r="AE476" s="841"/>
      <c r="AF476" s="841"/>
      <c r="AG476" s="841"/>
      <c r="AH476" s="3"/>
      <c r="AI476" s="3"/>
      <c r="AJ476" s="3"/>
      <c r="AK476" s="3"/>
      <c r="AL476" s="3"/>
      <c r="AM476" s="3"/>
      <c r="AN476" s="3"/>
      <c r="AO476" s="3"/>
    </row>
    <row r="477" spans="1:41" x14ac:dyDescent="0.2">
      <c r="C477" s="3"/>
      <c r="D477" s="3"/>
      <c r="E477" s="3"/>
      <c r="F477" s="3"/>
      <c r="G477" s="3"/>
      <c r="H477" s="841"/>
      <c r="I477" s="841"/>
      <c r="J477" s="3"/>
      <c r="K477" s="841"/>
      <c r="L477" s="841"/>
      <c r="M477" s="841"/>
      <c r="N477" s="841"/>
      <c r="O477" s="841"/>
      <c r="P477" s="841"/>
      <c r="Q477" s="841"/>
      <c r="R477" s="3"/>
      <c r="S477" s="3"/>
      <c r="V477" s="85"/>
      <c r="W477" s="3"/>
      <c r="X477" s="3"/>
      <c r="Y477" s="3"/>
      <c r="Z477" s="3"/>
      <c r="AA477" s="3"/>
      <c r="AB477" s="841"/>
      <c r="AC477" s="841"/>
      <c r="AD477" s="841"/>
      <c r="AE477" s="841"/>
      <c r="AF477" s="841"/>
      <c r="AG477" s="841"/>
      <c r="AH477" s="3"/>
      <c r="AJ477" s="85"/>
      <c r="AK477" s="85"/>
      <c r="AL477" s="85"/>
      <c r="AM477" s="85"/>
      <c r="AN477" s="85"/>
      <c r="AO477" s="85"/>
    </row>
    <row r="478" spans="1:41" x14ac:dyDescent="0.2"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T478" s="3"/>
      <c r="U478" s="3"/>
      <c r="V478" s="86"/>
      <c r="AB478" s="3"/>
      <c r="AC478" s="3"/>
      <c r="AD478" s="3"/>
      <c r="AE478" s="3"/>
      <c r="AF478" s="3"/>
      <c r="AG478" s="3"/>
      <c r="AI478" s="3"/>
      <c r="AJ478" s="86"/>
      <c r="AK478" s="86"/>
      <c r="AL478" s="86"/>
      <c r="AM478" s="86"/>
      <c r="AN478" s="86"/>
      <c r="AO478" s="86"/>
    </row>
    <row r="479" spans="1:41" x14ac:dyDescent="0.2">
      <c r="E479" s="31"/>
      <c r="G479" s="3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Y479" s="31"/>
      <c r="AA479" s="3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</row>
    <row r="480" spans="1:41" x14ac:dyDescent="0.2">
      <c r="E480" s="31"/>
      <c r="G480" s="3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296"/>
      <c r="U480" s="296"/>
      <c r="V480" s="74"/>
      <c r="Y480" s="31"/>
      <c r="AA480" s="3"/>
      <c r="AB480" s="36"/>
      <c r="AC480" s="36"/>
      <c r="AD480" s="36"/>
      <c r="AE480" s="36"/>
      <c r="AF480" s="36"/>
      <c r="AG480" s="36"/>
      <c r="AH480" s="36"/>
      <c r="AI480" s="296"/>
      <c r="AJ480" s="74"/>
      <c r="AK480" s="74"/>
      <c r="AL480" s="74"/>
      <c r="AM480" s="74"/>
      <c r="AN480" s="74"/>
      <c r="AO480" s="74"/>
    </row>
    <row r="481" spans="5:41" x14ac:dyDescent="0.2">
      <c r="E481" s="31"/>
      <c r="G481" s="3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Y481" s="31"/>
      <c r="AA481" s="3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</row>
    <row r="482" spans="5:41" x14ac:dyDescent="0.2">
      <c r="E482" s="31"/>
      <c r="G482" s="3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6"/>
      <c r="U482" s="76"/>
      <c r="V482" s="74"/>
      <c r="Y482" s="31"/>
      <c r="AA482" s="3"/>
      <c r="AB482" s="74"/>
      <c r="AC482" s="74"/>
      <c r="AD482" s="74"/>
      <c r="AE482" s="74"/>
      <c r="AF482" s="74"/>
      <c r="AG482" s="74"/>
      <c r="AH482" s="74"/>
      <c r="AI482" s="76"/>
      <c r="AJ482" s="74"/>
      <c r="AK482" s="74"/>
      <c r="AL482" s="74"/>
      <c r="AM482" s="74"/>
      <c r="AN482" s="74"/>
      <c r="AO482" s="74"/>
    </row>
    <row r="483" spans="5:41" x14ac:dyDescent="0.2">
      <c r="E483" s="31"/>
      <c r="G483" s="3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Y483" s="31"/>
      <c r="AA483" s="3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</row>
    <row r="484" spans="5:41" x14ac:dyDescent="0.2">
      <c r="E484" s="31"/>
      <c r="G484" s="3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296"/>
      <c r="U484" s="296"/>
      <c r="V484" s="74"/>
      <c r="Y484" s="31"/>
      <c r="AA484" s="3"/>
      <c r="AB484" s="36"/>
      <c r="AC484" s="36"/>
      <c r="AD484" s="36"/>
      <c r="AE484" s="36"/>
      <c r="AF484" s="36"/>
      <c r="AG484" s="36"/>
      <c r="AH484" s="36"/>
      <c r="AI484" s="296"/>
      <c r="AJ484" s="74"/>
      <c r="AK484" s="74"/>
      <c r="AL484" s="74"/>
      <c r="AM484" s="74"/>
      <c r="AN484" s="74"/>
      <c r="AO484" s="74"/>
    </row>
    <row r="485" spans="5:41" x14ac:dyDescent="0.2">
      <c r="E485" s="31"/>
      <c r="G485" s="3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Y485" s="31"/>
      <c r="AA485" s="3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</row>
    <row r="486" spans="5:41" x14ac:dyDescent="0.2">
      <c r="E486" s="31"/>
      <c r="G486" s="3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296"/>
      <c r="U486" s="296"/>
      <c r="V486" s="74"/>
      <c r="Y486" s="31"/>
      <c r="AA486" s="3"/>
      <c r="AB486" s="36"/>
      <c r="AC486" s="36"/>
      <c r="AD486" s="36"/>
      <c r="AE486" s="36"/>
      <c r="AF486" s="36"/>
      <c r="AG486" s="36"/>
      <c r="AH486" s="36"/>
      <c r="AI486" s="296"/>
      <c r="AJ486" s="74"/>
      <c r="AK486" s="74"/>
      <c r="AL486" s="74"/>
      <c r="AM486" s="74"/>
      <c r="AN486" s="74"/>
      <c r="AO486" s="74"/>
    </row>
    <row r="487" spans="5:41" x14ac:dyDescent="0.2">
      <c r="E487" s="31"/>
      <c r="G487" s="3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Y487" s="31"/>
      <c r="AA487" s="3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</row>
    <row r="488" spans="5:41" x14ac:dyDescent="0.2">
      <c r="E488" s="31"/>
      <c r="G488" s="3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296"/>
      <c r="U488" s="296"/>
      <c r="V488" s="74"/>
      <c r="Y488" s="31"/>
      <c r="AA488" s="3"/>
      <c r="AB488" s="36"/>
      <c r="AC488" s="36"/>
      <c r="AD488" s="36"/>
      <c r="AE488" s="36"/>
      <c r="AF488" s="36"/>
      <c r="AG488" s="36"/>
      <c r="AH488" s="36"/>
      <c r="AI488" s="296"/>
      <c r="AJ488" s="74"/>
      <c r="AK488" s="74"/>
      <c r="AL488" s="74"/>
      <c r="AM488" s="74"/>
      <c r="AN488" s="74"/>
      <c r="AO488" s="74"/>
    </row>
    <row r="489" spans="5:41" x14ac:dyDescent="0.2">
      <c r="E489" s="31"/>
      <c r="G489" s="3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Y489" s="31"/>
      <c r="AA489" s="3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</row>
    <row r="490" spans="5:41" x14ac:dyDescent="0.2">
      <c r="E490" s="31"/>
      <c r="G490" s="3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296"/>
      <c r="U490" s="296"/>
      <c r="V490" s="74"/>
      <c r="Y490" s="31"/>
      <c r="AA490" s="3"/>
      <c r="AB490" s="36"/>
      <c r="AC490" s="36"/>
      <c r="AD490" s="36"/>
      <c r="AE490" s="36"/>
      <c r="AF490" s="36"/>
      <c r="AG490" s="36"/>
      <c r="AH490" s="36"/>
      <c r="AI490" s="296"/>
      <c r="AJ490" s="74"/>
      <c r="AK490" s="74"/>
      <c r="AL490" s="74"/>
      <c r="AM490" s="74"/>
      <c r="AN490" s="74"/>
      <c r="AO490" s="74"/>
    </row>
    <row r="491" spans="5:41" x14ac:dyDescent="0.2">
      <c r="E491" s="31"/>
      <c r="G491" s="3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Y491" s="31"/>
      <c r="AA491" s="3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</row>
    <row r="492" spans="5:41" x14ac:dyDescent="0.2">
      <c r="E492" s="31"/>
      <c r="G492" s="3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296"/>
      <c r="U492" s="296"/>
      <c r="V492" s="74"/>
      <c r="Y492" s="31"/>
      <c r="AA492" s="3"/>
      <c r="AB492" s="36"/>
      <c r="AC492" s="36"/>
      <c r="AD492" s="36"/>
      <c r="AE492" s="36"/>
      <c r="AF492" s="36"/>
      <c r="AG492" s="36"/>
      <c r="AH492" s="36"/>
      <c r="AI492" s="296"/>
      <c r="AJ492" s="74"/>
      <c r="AK492" s="74"/>
      <c r="AL492" s="74"/>
      <c r="AM492" s="74"/>
      <c r="AN492" s="74"/>
      <c r="AO492" s="74"/>
    </row>
    <row r="493" spans="5:41" x14ac:dyDescent="0.2">
      <c r="E493" s="31"/>
      <c r="G493" s="3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Y493" s="31"/>
      <c r="AA493" s="3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</row>
    <row r="494" spans="5:41" x14ac:dyDescent="0.2">
      <c r="E494" s="31"/>
      <c r="G494" s="3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296"/>
      <c r="U494" s="296"/>
      <c r="V494" s="74"/>
      <c r="Y494" s="31"/>
      <c r="AA494" s="3"/>
      <c r="AB494" s="36"/>
      <c r="AC494" s="36"/>
      <c r="AD494" s="36"/>
      <c r="AE494" s="36"/>
      <c r="AF494" s="36"/>
      <c r="AG494" s="36"/>
      <c r="AH494" s="36"/>
      <c r="AI494" s="296"/>
      <c r="AJ494" s="74"/>
      <c r="AK494" s="74"/>
      <c r="AL494" s="74"/>
      <c r="AM494" s="74"/>
      <c r="AN494" s="74"/>
      <c r="AO494" s="74"/>
    </row>
    <row r="495" spans="5:41" x14ac:dyDescent="0.2">
      <c r="E495" s="31"/>
      <c r="G495" s="3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Y495" s="31"/>
      <c r="AA495" s="3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</row>
    <row r="496" spans="5:41" x14ac:dyDescent="0.2">
      <c r="E496" s="31"/>
      <c r="G496" s="3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296"/>
      <c r="U496" s="296"/>
      <c r="V496" s="74"/>
      <c r="Y496" s="31"/>
      <c r="AA496" s="3"/>
      <c r="AB496" s="36"/>
      <c r="AC496" s="36"/>
      <c r="AD496" s="36"/>
      <c r="AE496" s="36"/>
      <c r="AF496" s="36"/>
      <c r="AG496" s="36"/>
      <c r="AH496" s="36"/>
      <c r="AI496" s="296"/>
      <c r="AJ496" s="74"/>
      <c r="AK496" s="74"/>
      <c r="AL496" s="74"/>
      <c r="AM496" s="74"/>
      <c r="AN496" s="74"/>
      <c r="AO496" s="74"/>
    </row>
    <row r="497" spans="5:41" x14ac:dyDescent="0.2">
      <c r="E497" s="31"/>
      <c r="G497" s="3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Y497" s="31"/>
      <c r="AA497" s="3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</row>
    <row r="498" spans="5:41" x14ac:dyDescent="0.2">
      <c r="E498" s="31"/>
      <c r="G498" s="3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296"/>
      <c r="U498" s="296"/>
      <c r="V498" s="74"/>
      <c r="Y498" s="31"/>
      <c r="AA498" s="3"/>
      <c r="AB498" s="36"/>
      <c r="AC498" s="36"/>
      <c r="AD498" s="36"/>
      <c r="AE498" s="36"/>
      <c r="AF498" s="36"/>
      <c r="AG498" s="36"/>
      <c r="AH498" s="36"/>
      <c r="AI498" s="296"/>
      <c r="AJ498" s="74"/>
      <c r="AK498" s="74"/>
      <c r="AL498" s="74"/>
      <c r="AM498" s="74"/>
      <c r="AN498" s="74"/>
      <c r="AO498" s="74"/>
    </row>
    <row r="499" spans="5:41" x14ac:dyDescent="0.2">
      <c r="E499" s="31"/>
      <c r="G499" s="3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Y499" s="31"/>
      <c r="AA499" s="3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</row>
    <row r="500" spans="5:41" x14ac:dyDescent="0.2">
      <c r="E500" s="31"/>
      <c r="G500" s="3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296"/>
      <c r="U500" s="296"/>
      <c r="V500" s="74"/>
      <c r="Y500" s="31"/>
      <c r="AA500" s="3"/>
      <c r="AB500" s="36"/>
      <c r="AC500" s="36"/>
      <c r="AD500" s="36"/>
      <c r="AE500" s="36"/>
      <c r="AF500" s="36"/>
      <c r="AG500" s="36"/>
      <c r="AH500" s="36"/>
      <c r="AI500" s="296"/>
      <c r="AJ500" s="74"/>
      <c r="AK500" s="74"/>
      <c r="AL500" s="74"/>
      <c r="AM500" s="74"/>
      <c r="AN500" s="74"/>
      <c r="AO500" s="74"/>
    </row>
    <row r="501" spans="5:41" x14ac:dyDescent="0.2">
      <c r="E501" s="31"/>
      <c r="G501" s="3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Y501" s="31"/>
      <c r="AA501" s="3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</row>
    <row r="502" spans="5:41" x14ac:dyDescent="0.2">
      <c r="E502" s="31"/>
      <c r="G502" s="3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296"/>
      <c r="U502" s="296"/>
      <c r="V502" s="74"/>
      <c r="Y502" s="31"/>
      <c r="AA502" s="3"/>
      <c r="AB502" s="36"/>
      <c r="AC502" s="36"/>
      <c r="AD502" s="36"/>
      <c r="AE502" s="36"/>
      <c r="AF502" s="36"/>
      <c r="AG502" s="36"/>
      <c r="AH502" s="36"/>
      <c r="AI502" s="296"/>
      <c r="AJ502" s="74"/>
      <c r="AK502" s="74"/>
      <c r="AL502" s="74"/>
      <c r="AM502" s="74"/>
      <c r="AN502" s="74"/>
      <c r="AO502" s="74"/>
    </row>
    <row r="503" spans="5:41" x14ac:dyDescent="0.2">
      <c r="E503" s="31"/>
      <c r="G503" s="3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Y503" s="31"/>
      <c r="AA503" s="3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</row>
    <row r="504" spans="5:41" x14ac:dyDescent="0.2">
      <c r="E504" s="31"/>
      <c r="G504" s="3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296"/>
      <c r="U504" s="296"/>
      <c r="V504" s="74"/>
      <c r="Y504" s="31"/>
      <c r="AA504" s="3"/>
      <c r="AB504" s="36"/>
      <c r="AC504" s="36"/>
      <c r="AD504" s="36"/>
      <c r="AE504" s="36"/>
      <c r="AF504" s="36"/>
      <c r="AG504" s="36"/>
      <c r="AH504" s="36"/>
      <c r="AI504" s="296"/>
      <c r="AJ504" s="74"/>
      <c r="AK504" s="74"/>
      <c r="AL504" s="74"/>
      <c r="AM504" s="74"/>
      <c r="AN504" s="74"/>
      <c r="AO504" s="74"/>
    </row>
    <row r="505" spans="5:41" x14ac:dyDescent="0.2">
      <c r="E505" s="31"/>
      <c r="G505" s="3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Y505" s="31"/>
      <c r="AA505" s="3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</row>
    <row r="506" spans="5:41" x14ac:dyDescent="0.2">
      <c r="E506" s="31"/>
      <c r="G506" s="3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296"/>
      <c r="U506" s="296"/>
      <c r="V506" s="74"/>
      <c r="Y506" s="31"/>
      <c r="AA506" s="3"/>
      <c r="AB506" s="36"/>
      <c r="AC506" s="36"/>
      <c r="AD506" s="36"/>
      <c r="AE506" s="36"/>
      <c r="AF506" s="36"/>
      <c r="AG506" s="36"/>
      <c r="AH506" s="36"/>
      <c r="AI506" s="296"/>
      <c r="AJ506" s="74"/>
      <c r="AK506" s="74"/>
      <c r="AL506" s="74"/>
      <c r="AM506" s="74"/>
      <c r="AN506" s="74"/>
      <c r="AO506" s="74"/>
    </row>
    <row r="507" spans="5:41" x14ac:dyDescent="0.2">
      <c r="E507" s="31"/>
      <c r="G507" s="3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Y507" s="31"/>
      <c r="AA507" s="3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</row>
    <row r="508" spans="5:41" x14ac:dyDescent="0.2">
      <c r="E508" s="31"/>
      <c r="G508" s="3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296"/>
      <c r="U508" s="296"/>
      <c r="V508" s="74"/>
      <c r="Y508" s="31"/>
      <c r="AA508" s="3"/>
      <c r="AB508" s="36"/>
      <c r="AC508" s="36"/>
      <c r="AD508" s="36"/>
      <c r="AE508" s="36"/>
      <c r="AF508" s="36"/>
      <c r="AG508" s="36"/>
      <c r="AH508" s="36"/>
      <c r="AI508" s="296"/>
      <c r="AJ508" s="74"/>
      <c r="AK508" s="74"/>
      <c r="AL508" s="74"/>
      <c r="AM508" s="74"/>
      <c r="AN508" s="74"/>
      <c r="AO508" s="74"/>
    </row>
    <row r="509" spans="5:41" x14ac:dyDescent="0.2">
      <c r="E509" s="31"/>
      <c r="G509" s="3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Y509" s="31"/>
      <c r="AA509" s="3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</row>
    <row r="510" spans="5:41" x14ac:dyDescent="0.2">
      <c r="E510" s="31"/>
      <c r="G510" s="3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296"/>
      <c r="U510" s="296"/>
      <c r="V510" s="74"/>
      <c r="Y510" s="31"/>
      <c r="AA510" s="3"/>
      <c r="AB510" s="36"/>
      <c r="AC510" s="36"/>
      <c r="AD510" s="36"/>
      <c r="AE510" s="36"/>
      <c r="AF510" s="36"/>
      <c r="AG510" s="36"/>
      <c r="AH510" s="36"/>
      <c r="AI510" s="296"/>
      <c r="AJ510" s="74"/>
      <c r="AK510" s="74"/>
      <c r="AL510" s="74"/>
      <c r="AM510" s="74"/>
      <c r="AN510" s="74"/>
      <c r="AO510" s="74"/>
    </row>
    <row r="511" spans="5:41" x14ac:dyDescent="0.2">
      <c r="E511" s="31"/>
      <c r="G511" s="3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Y511" s="31"/>
      <c r="AA511" s="3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</row>
    <row r="512" spans="5:41" x14ac:dyDescent="0.2">
      <c r="E512" s="31"/>
      <c r="G512" s="3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296"/>
      <c r="U512" s="296"/>
      <c r="V512" s="74"/>
      <c r="Y512" s="31"/>
      <c r="AA512" s="3"/>
      <c r="AB512" s="36"/>
      <c r="AC512" s="36"/>
      <c r="AD512" s="36"/>
      <c r="AE512" s="36"/>
      <c r="AF512" s="36"/>
      <c r="AG512" s="36"/>
      <c r="AH512" s="36"/>
      <c r="AI512" s="296"/>
      <c r="AJ512" s="74"/>
      <c r="AK512" s="74"/>
      <c r="AL512" s="74"/>
      <c r="AM512" s="74"/>
      <c r="AN512" s="74"/>
      <c r="AO512" s="74"/>
    </row>
    <row r="513" spans="1:41" x14ac:dyDescent="0.2">
      <c r="E513" s="31"/>
      <c r="G513" s="3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Y513" s="31"/>
      <c r="AA513" s="3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</row>
    <row r="514" spans="1:41" x14ac:dyDescent="0.2">
      <c r="E514" s="31"/>
      <c r="G514" s="3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296"/>
      <c r="U514" s="296"/>
      <c r="V514" s="74"/>
      <c r="Y514" s="31"/>
      <c r="AA514" s="3"/>
      <c r="AB514" s="36"/>
      <c r="AC514" s="36"/>
      <c r="AD514" s="36"/>
      <c r="AE514" s="36"/>
      <c r="AF514" s="36"/>
      <c r="AG514" s="36"/>
      <c r="AH514" s="36"/>
      <c r="AI514" s="296"/>
      <c r="AJ514" s="74"/>
      <c r="AK514" s="74"/>
      <c r="AL514" s="74"/>
      <c r="AM514" s="74"/>
      <c r="AN514" s="74"/>
      <c r="AO514" s="74"/>
    </row>
    <row r="515" spans="1:41" x14ac:dyDescent="0.2">
      <c r="E515" s="31"/>
      <c r="G515" s="3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Y515" s="31"/>
      <c r="AA515" s="3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</row>
    <row r="516" spans="1:41" x14ac:dyDescent="0.2">
      <c r="E516" s="31"/>
      <c r="G516" s="3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296"/>
      <c r="U516" s="296"/>
      <c r="V516" s="74"/>
      <c r="Y516" s="31"/>
      <c r="AA516" s="3"/>
      <c r="AB516" s="36"/>
      <c r="AC516" s="36"/>
      <c r="AD516" s="36"/>
      <c r="AE516" s="36"/>
      <c r="AF516" s="36"/>
      <c r="AG516" s="36"/>
      <c r="AH516" s="36"/>
      <c r="AI516" s="296"/>
      <c r="AJ516" s="74"/>
      <c r="AK516" s="74"/>
      <c r="AL516" s="74"/>
      <c r="AM516" s="74"/>
      <c r="AN516" s="74"/>
      <c r="AO516" s="74"/>
    </row>
    <row r="517" spans="1:41" x14ac:dyDescent="0.2">
      <c r="E517" s="31"/>
      <c r="G517" s="3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Y517" s="31"/>
      <c r="AA517" s="3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</row>
    <row r="518" spans="1:41" x14ac:dyDescent="0.2">
      <c r="E518" s="31"/>
      <c r="G518" s="3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296"/>
      <c r="U518" s="296"/>
      <c r="V518" s="74"/>
      <c r="Y518" s="31"/>
      <c r="AA518" s="3"/>
      <c r="AB518" s="36"/>
      <c r="AC518" s="36"/>
      <c r="AD518" s="36"/>
      <c r="AE518" s="36"/>
      <c r="AF518" s="36"/>
      <c r="AG518" s="36"/>
      <c r="AH518" s="36"/>
      <c r="AI518" s="296"/>
      <c r="AJ518" s="74"/>
      <c r="AK518" s="74"/>
      <c r="AL518" s="74"/>
      <c r="AM518" s="74"/>
      <c r="AN518" s="74"/>
      <c r="AO518" s="74"/>
    </row>
    <row r="519" spans="1:41" x14ac:dyDescent="0.2">
      <c r="E519" s="31"/>
      <c r="G519" s="3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Y519" s="31"/>
      <c r="AA519" s="3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</row>
    <row r="520" spans="1:41" x14ac:dyDescent="0.2">
      <c r="E520" s="31"/>
      <c r="G520" s="3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296"/>
      <c r="U520" s="296"/>
      <c r="V520" s="74"/>
      <c r="Y520" s="31"/>
      <c r="AA520" s="3"/>
      <c r="AB520" s="36"/>
      <c r="AC520" s="36"/>
      <c r="AD520" s="36"/>
      <c r="AE520" s="36"/>
      <c r="AF520" s="36"/>
      <c r="AG520" s="36"/>
      <c r="AH520" s="36"/>
      <c r="AI520" s="296"/>
      <c r="AJ520" s="74"/>
      <c r="AK520" s="74"/>
      <c r="AL520" s="74"/>
      <c r="AM520" s="74"/>
      <c r="AN520" s="74"/>
      <c r="AO520" s="74"/>
    </row>
    <row r="521" spans="1:41" x14ac:dyDescent="0.2"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</row>
    <row r="522" spans="1:41" x14ac:dyDescent="0.2">
      <c r="E522" s="31"/>
      <c r="G522" s="3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36"/>
      <c r="T522" s="36"/>
      <c r="U522" s="36"/>
      <c r="V522" s="36"/>
      <c r="Y522" s="31"/>
      <c r="AA522" s="3"/>
      <c r="AB522" s="74"/>
      <c r="AC522" s="74"/>
      <c r="AD522" s="74"/>
      <c r="AE522" s="74"/>
      <c r="AF522" s="74"/>
      <c r="AG522" s="74"/>
      <c r="AH522" s="36"/>
      <c r="AI522" s="36"/>
      <c r="AJ522" s="36"/>
      <c r="AK522" s="36"/>
      <c r="AL522" s="36"/>
      <c r="AM522" s="36"/>
      <c r="AN522" s="36"/>
      <c r="AO522" s="36"/>
    </row>
    <row r="523" spans="1:41" x14ac:dyDescent="0.2">
      <c r="AE523" s="46"/>
    </row>
    <row r="524" spans="1:41" x14ac:dyDescent="0.2">
      <c r="A524" s="63"/>
      <c r="B524" s="190"/>
    </row>
    <row r="525" spans="1:41" x14ac:dyDescent="0.2">
      <c r="D525" s="39"/>
      <c r="X525" s="39"/>
    </row>
    <row r="526" spans="1:41" ht="19" x14ac:dyDescent="0.2">
      <c r="H526" s="389"/>
      <c r="I526" s="389"/>
      <c r="J526" s="389"/>
      <c r="K526" s="389"/>
      <c r="L526" s="389"/>
      <c r="M526" s="389"/>
      <c r="N526" s="389"/>
      <c r="O526" s="389"/>
      <c r="P526" s="389"/>
      <c r="V526" s="84"/>
      <c r="AB526" s="843"/>
      <c r="AC526" s="843"/>
      <c r="AD526" s="843"/>
      <c r="AE526" s="843"/>
      <c r="AF526" s="843"/>
      <c r="AJ526" s="84"/>
      <c r="AK526" s="84"/>
      <c r="AL526" s="84"/>
      <c r="AM526" s="84"/>
      <c r="AN526" s="84"/>
      <c r="AO526" s="84"/>
    </row>
    <row r="528" spans="1:41" x14ac:dyDescent="0.2">
      <c r="H528" s="841"/>
      <c r="I528" s="841"/>
      <c r="J528" s="3"/>
      <c r="K528" s="841"/>
      <c r="L528" s="841"/>
      <c r="M528" s="841"/>
      <c r="N528" s="841"/>
      <c r="O528" s="841"/>
      <c r="P528" s="841"/>
      <c r="Q528" s="841"/>
      <c r="R528" s="3"/>
      <c r="S528" s="3"/>
      <c r="T528" s="3"/>
      <c r="U528" s="3"/>
      <c r="V528" s="3"/>
      <c r="AB528" s="841"/>
      <c r="AC528" s="841"/>
      <c r="AD528" s="841"/>
      <c r="AE528" s="841"/>
      <c r="AF528" s="841"/>
      <c r="AG528" s="841"/>
      <c r="AH528" s="3"/>
      <c r="AI528" s="3"/>
      <c r="AJ528" s="3"/>
      <c r="AK528" s="3"/>
      <c r="AL528" s="3"/>
      <c r="AM528" s="3"/>
      <c r="AN528" s="3"/>
      <c r="AO528" s="3"/>
    </row>
    <row r="529" spans="3:41" x14ac:dyDescent="0.2">
      <c r="C529" s="3"/>
      <c r="D529" s="3"/>
      <c r="E529" s="3"/>
      <c r="F529" s="3"/>
      <c r="G529" s="3"/>
      <c r="H529" s="841"/>
      <c r="I529" s="841"/>
      <c r="J529" s="3"/>
      <c r="K529" s="841"/>
      <c r="L529" s="841"/>
      <c r="M529" s="841"/>
      <c r="N529" s="841"/>
      <c r="O529" s="841"/>
      <c r="P529" s="841"/>
      <c r="Q529" s="841"/>
      <c r="R529" s="3"/>
      <c r="S529" s="3"/>
      <c r="V529" s="85"/>
      <c r="W529" s="3"/>
      <c r="X529" s="3"/>
      <c r="Y529" s="3"/>
      <c r="Z529" s="3"/>
      <c r="AA529" s="3"/>
      <c r="AB529" s="841"/>
      <c r="AC529" s="841"/>
      <c r="AD529" s="841"/>
      <c r="AE529" s="841"/>
      <c r="AF529" s="841"/>
      <c r="AG529" s="841"/>
      <c r="AH529" s="3"/>
      <c r="AJ529" s="85"/>
      <c r="AK529" s="85"/>
      <c r="AL529" s="85"/>
      <c r="AM529" s="85"/>
      <c r="AN529" s="85"/>
      <c r="AO529" s="85"/>
    </row>
    <row r="530" spans="3:41" x14ac:dyDescent="0.2"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T530" s="3"/>
      <c r="U530" s="3"/>
      <c r="V530" s="86"/>
      <c r="AB530" s="3"/>
      <c r="AC530" s="3"/>
      <c r="AD530" s="3"/>
      <c r="AE530" s="3"/>
      <c r="AF530" s="3"/>
      <c r="AG530" s="3"/>
      <c r="AI530" s="3"/>
      <c r="AJ530" s="86"/>
      <c r="AK530" s="86"/>
      <c r="AL530" s="86"/>
      <c r="AM530" s="86"/>
      <c r="AN530" s="86"/>
      <c r="AO530" s="86"/>
    </row>
    <row r="531" spans="3:41" x14ac:dyDescent="0.2">
      <c r="E531" s="31"/>
      <c r="G531" s="3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Y531" s="31"/>
      <c r="AA531" s="3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</row>
    <row r="532" spans="3:41" x14ac:dyDescent="0.2">
      <c r="E532" s="31"/>
      <c r="G532" s="3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296"/>
      <c r="U532" s="296"/>
      <c r="V532" s="74"/>
      <c r="Y532" s="31"/>
      <c r="AA532" s="3"/>
      <c r="AB532" s="36"/>
      <c r="AC532" s="36"/>
      <c r="AD532" s="36"/>
      <c r="AE532" s="36"/>
      <c r="AF532" s="36"/>
      <c r="AG532" s="36"/>
      <c r="AH532" s="36"/>
      <c r="AI532" s="296"/>
      <c r="AJ532" s="74"/>
      <c r="AK532" s="74"/>
      <c r="AL532" s="74"/>
      <c r="AM532" s="74"/>
      <c r="AN532" s="74"/>
      <c r="AO532" s="74"/>
    </row>
    <row r="533" spans="3:41" x14ac:dyDescent="0.2">
      <c r="E533" s="31"/>
      <c r="G533" s="3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5"/>
      <c r="U533" s="75"/>
      <c r="V533" s="74"/>
      <c r="Y533" s="31"/>
      <c r="AA533" s="3"/>
      <c r="AB533" s="74"/>
      <c r="AC533" s="74"/>
      <c r="AD533" s="74"/>
      <c r="AE533" s="74"/>
      <c r="AF533" s="74"/>
      <c r="AG533" s="74"/>
      <c r="AH533" s="74"/>
      <c r="AI533" s="75"/>
      <c r="AJ533" s="74"/>
      <c r="AK533" s="74"/>
      <c r="AL533" s="74"/>
      <c r="AM533" s="74"/>
      <c r="AN533" s="74"/>
      <c r="AO533" s="74"/>
    </row>
    <row r="534" spans="3:41" x14ac:dyDescent="0.2">
      <c r="E534" s="31"/>
      <c r="G534" s="3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6"/>
      <c r="U534" s="76"/>
      <c r="V534" s="74"/>
      <c r="Y534" s="31"/>
      <c r="AA534" s="3"/>
      <c r="AB534" s="74"/>
      <c r="AC534" s="74"/>
      <c r="AD534" s="74"/>
      <c r="AE534" s="74"/>
      <c r="AF534" s="74"/>
      <c r="AG534" s="74"/>
      <c r="AH534" s="74"/>
      <c r="AI534" s="76"/>
      <c r="AJ534" s="74"/>
      <c r="AK534" s="74"/>
      <c r="AL534" s="74"/>
      <c r="AM534" s="74"/>
      <c r="AN534" s="74"/>
      <c r="AO534" s="74"/>
    </row>
    <row r="535" spans="3:41" x14ac:dyDescent="0.2">
      <c r="E535" s="31"/>
      <c r="G535" s="3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Y535" s="31"/>
      <c r="AA535" s="3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</row>
    <row r="536" spans="3:41" x14ac:dyDescent="0.2">
      <c r="E536" s="31"/>
      <c r="G536" s="3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296"/>
      <c r="U536" s="296"/>
      <c r="V536" s="74"/>
      <c r="Y536" s="31"/>
      <c r="AA536" s="3"/>
      <c r="AB536" s="36"/>
      <c r="AC536" s="36"/>
      <c r="AD536" s="36"/>
      <c r="AE536" s="36"/>
      <c r="AF536" s="36"/>
      <c r="AG536" s="36"/>
      <c r="AH536" s="36"/>
      <c r="AI536" s="296"/>
      <c r="AJ536" s="74"/>
      <c r="AK536" s="74"/>
      <c r="AL536" s="74"/>
      <c r="AM536" s="74"/>
      <c r="AN536" s="74"/>
      <c r="AO536" s="74"/>
    </row>
    <row r="537" spans="3:41" x14ac:dyDescent="0.2">
      <c r="E537" s="31"/>
      <c r="G537" s="3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Y537" s="31"/>
      <c r="AA537" s="3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</row>
    <row r="538" spans="3:41" x14ac:dyDescent="0.2">
      <c r="E538" s="31"/>
      <c r="G538" s="3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296"/>
      <c r="U538" s="296"/>
      <c r="V538" s="74"/>
      <c r="Y538" s="31"/>
      <c r="AA538" s="3"/>
      <c r="AB538" s="36"/>
      <c r="AC538" s="36"/>
      <c r="AD538" s="36"/>
      <c r="AE538" s="36"/>
      <c r="AF538" s="36"/>
      <c r="AG538" s="36"/>
      <c r="AH538" s="36"/>
      <c r="AI538" s="296"/>
      <c r="AJ538" s="74"/>
      <c r="AK538" s="74"/>
      <c r="AL538" s="74"/>
      <c r="AM538" s="74"/>
      <c r="AN538" s="74"/>
      <c r="AO538" s="74"/>
    </row>
    <row r="539" spans="3:41" x14ac:dyDescent="0.2">
      <c r="E539" s="31"/>
      <c r="G539" s="3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Y539" s="31"/>
      <c r="AA539" s="3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</row>
    <row r="540" spans="3:41" x14ac:dyDescent="0.2">
      <c r="E540" s="31"/>
      <c r="G540" s="3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296"/>
      <c r="U540" s="296"/>
      <c r="V540" s="74"/>
      <c r="Y540" s="31"/>
      <c r="AA540" s="3"/>
      <c r="AB540" s="36"/>
      <c r="AC540" s="36"/>
      <c r="AD540" s="36"/>
      <c r="AE540" s="36"/>
      <c r="AF540" s="36"/>
      <c r="AG540" s="36"/>
      <c r="AH540" s="36"/>
      <c r="AI540" s="296"/>
      <c r="AJ540" s="74"/>
      <c r="AK540" s="74"/>
      <c r="AL540" s="74"/>
      <c r="AM540" s="74"/>
      <c r="AN540" s="74"/>
      <c r="AO540" s="74"/>
    </row>
    <row r="541" spans="3:41" x14ac:dyDescent="0.2">
      <c r="E541" s="31"/>
      <c r="G541" s="3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Y541" s="31"/>
      <c r="AA541" s="3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</row>
    <row r="542" spans="3:41" x14ac:dyDescent="0.2">
      <c r="E542" s="31"/>
      <c r="G542" s="3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296"/>
      <c r="U542" s="296"/>
      <c r="V542" s="74"/>
      <c r="Y542" s="31"/>
      <c r="AA542" s="3"/>
      <c r="AB542" s="36"/>
      <c r="AC542" s="36"/>
      <c r="AD542" s="36"/>
      <c r="AE542" s="36"/>
      <c r="AF542" s="36"/>
      <c r="AG542" s="36"/>
      <c r="AH542" s="36"/>
      <c r="AI542" s="296"/>
      <c r="AJ542" s="74"/>
      <c r="AK542" s="74"/>
      <c r="AL542" s="74"/>
      <c r="AM542" s="74"/>
      <c r="AN542" s="74"/>
      <c r="AO542" s="74"/>
    </row>
    <row r="543" spans="3:41" x14ac:dyDescent="0.2">
      <c r="E543" s="31"/>
      <c r="G543" s="3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Y543" s="31"/>
      <c r="AA543" s="3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</row>
    <row r="544" spans="3:41" x14ac:dyDescent="0.2">
      <c r="E544" s="31"/>
      <c r="G544" s="3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296"/>
      <c r="U544" s="296"/>
      <c r="V544" s="74"/>
      <c r="Y544" s="31"/>
      <c r="AA544" s="3"/>
      <c r="AB544" s="36"/>
      <c r="AC544" s="36"/>
      <c r="AD544" s="36"/>
      <c r="AE544" s="36"/>
      <c r="AF544" s="36"/>
      <c r="AG544" s="36"/>
      <c r="AH544" s="36"/>
      <c r="AI544" s="296"/>
      <c r="AJ544" s="74"/>
      <c r="AK544" s="74"/>
      <c r="AL544" s="74"/>
      <c r="AM544" s="74"/>
      <c r="AN544" s="74"/>
      <c r="AO544" s="74"/>
    </row>
    <row r="545" spans="5:41" x14ac:dyDescent="0.2">
      <c r="E545" s="31"/>
      <c r="G545" s="3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Y545" s="31"/>
      <c r="AA545" s="3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</row>
    <row r="546" spans="5:41" x14ac:dyDescent="0.2">
      <c r="E546" s="31"/>
      <c r="G546" s="3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296"/>
      <c r="U546" s="296"/>
      <c r="V546" s="74"/>
      <c r="Y546" s="31"/>
      <c r="AA546" s="3"/>
      <c r="AB546" s="36"/>
      <c r="AC546" s="36"/>
      <c r="AD546" s="36"/>
      <c r="AE546" s="36"/>
      <c r="AF546" s="36"/>
      <c r="AG546" s="36"/>
      <c r="AH546" s="36"/>
      <c r="AI546" s="296"/>
      <c r="AJ546" s="74"/>
      <c r="AK546" s="74"/>
      <c r="AL546" s="74"/>
      <c r="AM546" s="74"/>
      <c r="AN546" s="74"/>
      <c r="AO546" s="74"/>
    </row>
    <row r="547" spans="5:41" x14ac:dyDescent="0.2">
      <c r="E547" s="31"/>
      <c r="G547" s="3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Y547" s="31"/>
      <c r="AA547" s="3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</row>
    <row r="548" spans="5:41" x14ac:dyDescent="0.2">
      <c r="E548" s="31"/>
      <c r="G548" s="3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296"/>
      <c r="U548" s="296"/>
      <c r="V548" s="74"/>
      <c r="Y548" s="31"/>
      <c r="AA548" s="3"/>
      <c r="AB548" s="36"/>
      <c r="AC548" s="36"/>
      <c r="AD548" s="36"/>
      <c r="AE548" s="36"/>
      <c r="AF548" s="36"/>
      <c r="AG548" s="36"/>
      <c r="AH548" s="36"/>
      <c r="AI548" s="296"/>
      <c r="AJ548" s="74"/>
      <c r="AK548" s="74"/>
      <c r="AL548" s="74"/>
      <c r="AM548" s="74"/>
      <c r="AN548" s="74"/>
      <c r="AO548" s="74"/>
    </row>
    <row r="549" spans="5:41" x14ac:dyDescent="0.2">
      <c r="E549" s="31"/>
      <c r="G549" s="3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Y549" s="31"/>
      <c r="AA549" s="3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</row>
    <row r="550" spans="5:41" x14ac:dyDescent="0.2">
      <c r="E550" s="31"/>
      <c r="G550" s="3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296"/>
      <c r="U550" s="296"/>
      <c r="V550" s="74"/>
      <c r="Y550" s="31"/>
      <c r="AA550" s="3"/>
      <c r="AB550" s="36"/>
      <c r="AC550" s="36"/>
      <c r="AD550" s="36"/>
      <c r="AE550" s="36"/>
      <c r="AF550" s="36"/>
      <c r="AG550" s="36"/>
      <c r="AH550" s="36"/>
      <c r="AI550" s="296"/>
      <c r="AJ550" s="74"/>
      <c r="AK550" s="74"/>
      <c r="AL550" s="74"/>
      <c r="AM550" s="74"/>
      <c r="AN550" s="74"/>
      <c r="AO550" s="74"/>
    </row>
    <row r="551" spans="5:41" x14ac:dyDescent="0.2">
      <c r="E551" s="31"/>
      <c r="G551" s="3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Y551" s="31"/>
      <c r="AA551" s="3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</row>
    <row r="552" spans="5:41" x14ac:dyDescent="0.2">
      <c r="E552" s="31"/>
      <c r="G552" s="3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296"/>
      <c r="U552" s="296"/>
      <c r="V552" s="74"/>
      <c r="Y552" s="31"/>
      <c r="AA552" s="3"/>
      <c r="AB552" s="36"/>
      <c r="AC552" s="36"/>
      <c r="AD552" s="36"/>
      <c r="AE552" s="36"/>
      <c r="AF552" s="36"/>
      <c r="AG552" s="36"/>
      <c r="AH552" s="36"/>
      <c r="AI552" s="296"/>
      <c r="AJ552" s="74"/>
      <c r="AK552" s="74"/>
      <c r="AL552" s="74"/>
      <c r="AM552" s="74"/>
      <c r="AN552" s="74"/>
      <c r="AO552" s="74"/>
    </row>
    <row r="553" spans="5:41" x14ac:dyDescent="0.2">
      <c r="E553" s="31"/>
      <c r="G553" s="3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Y553" s="31"/>
      <c r="AA553" s="3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</row>
    <row r="554" spans="5:41" x14ac:dyDescent="0.2">
      <c r="E554" s="31"/>
      <c r="G554" s="3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296"/>
      <c r="U554" s="296"/>
      <c r="V554" s="74"/>
      <c r="Y554" s="31"/>
      <c r="AA554" s="3"/>
      <c r="AB554" s="36"/>
      <c r="AC554" s="36"/>
      <c r="AD554" s="36"/>
      <c r="AE554" s="36"/>
      <c r="AF554" s="36"/>
      <c r="AG554" s="36"/>
      <c r="AH554" s="36"/>
      <c r="AI554" s="296"/>
      <c r="AJ554" s="74"/>
      <c r="AK554" s="74"/>
      <c r="AL554" s="74"/>
      <c r="AM554" s="74"/>
      <c r="AN554" s="74"/>
      <c r="AO554" s="74"/>
    </row>
    <row r="555" spans="5:41" x14ac:dyDescent="0.2">
      <c r="E555" s="31"/>
      <c r="G555" s="3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Y555" s="31"/>
      <c r="AA555" s="3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</row>
    <row r="556" spans="5:41" x14ac:dyDescent="0.2">
      <c r="E556" s="31"/>
      <c r="G556" s="3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296"/>
      <c r="U556" s="296"/>
      <c r="V556" s="74"/>
      <c r="Y556" s="31"/>
      <c r="AA556" s="3"/>
      <c r="AB556" s="36"/>
      <c r="AC556" s="36"/>
      <c r="AD556" s="36"/>
      <c r="AE556" s="36"/>
      <c r="AF556" s="36"/>
      <c r="AG556" s="36"/>
      <c r="AH556" s="36"/>
      <c r="AI556" s="296"/>
      <c r="AJ556" s="74"/>
      <c r="AK556" s="74"/>
      <c r="AL556" s="74"/>
      <c r="AM556" s="74"/>
      <c r="AN556" s="74"/>
      <c r="AO556" s="74"/>
    </row>
    <row r="557" spans="5:41" x14ac:dyDescent="0.2">
      <c r="E557" s="31"/>
      <c r="G557" s="3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Y557" s="31"/>
      <c r="AA557" s="3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</row>
    <row r="558" spans="5:41" x14ac:dyDescent="0.2">
      <c r="E558" s="31"/>
      <c r="G558" s="3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296"/>
      <c r="U558" s="296"/>
      <c r="V558" s="74"/>
      <c r="Y558" s="31"/>
      <c r="AA558" s="3"/>
      <c r="AB558" s="36"/>
      <c r="AC558" s="36"/>
      <c r="AD558" s="36"/>
      <c r="AE558" s="36"/>
      <c r="AF558" s="36"/>
      <c r="AG558" s="36"/>
      <c r="AH558" s="36"/>
      <c r="AI558" s="296"/>
      <c r="AJ558" s="74"/>
      <c r="AK558" s="74"/>
      <c r="AL558" s="74"/>
      <c r="AM558" s="74"/>
      <c r="AN558" s="74"/>
      <c r="AO558" s="74"/>
    </row>
    <row r="559" spans="5:41" x14ac:dyDescent="0.2">
      <c r="E559" s="31"/>
      <c r="G559" s="3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Y559" s="31"/>
      <c r="AA559" s="3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</row>
    <row r="560" spans="5:41" x14ac:dyDescent="0.2">
      <c r="E560" s="31"/>
      <c r="G560" s="3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296"/>
      <c r="U560" s="296"/>
      <c r="V560" s="74"/>
      <c r="Y560" s="31"/>
      <c r="AA560" s="3"/>
      <c r="AB560" s="36"/>
      <c r="AC560" s="36"/>
      <c r="AD560" s="36"/>
      <c r="AE560" s="36"/>
      <c r="AF560" s="36"/>
      <c r="AG560" s="36"/>
      <c r="AH560" s="36"/>
      <c r="AI560" s="296"/>
      <c r="AJ560" s="74"/>
      <c r="AK560" s="74"/>
      <c r="AL560" s="74"/>
      <c r="AM560" s="74"/>
      <c r="AN560" s="74"/>
      <c r="AO560" s="74"/>
    </row>
    <row r="561" spans="1:41" x14ac:dyDescent="0.2">
      <c r="E561" s="31"/>
      <c r="G561" s="3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Y561" s="31"/>
      <c r="AA561" s="3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</row>
    <row r="562" spans="1:41" x14ac:dyDescent="0.2">
      <c r="E562" s="31"/>
      <c r="G562" s="3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296"/>
      <c r="U562" s="296"/>
      <c r="V562" s="74"/>
      <c r="Y562" s="31"/>
      <c r="AA562" s="3"/>
      <c r="AB562" s="36"/>
      <c r="AC562" s="36"/>
      <c r="AD562" s="36"/>
      <c r="AE562" s="36"/>
      <c r="AF562" s="36"/>
      <c r="AG562" s="36"/>
      <c r="AH562" s="36"/>
      <c r="AI562" s="296"/>
      <c r="AJ562" s="74"/>
      <c r="AK562" s="74"/>
      <c r="AL562" s="74"/>
      <c r="AM562" s="74"/>
      <c r="AN562" s="74"/>
      <c r="AO562" s="74"/>
    </row>
    <row r="563" spans="1:41" x14ac:dyDescent="0.2">
      <c r="E563" s="31"/>
      <c r="G563" s="3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Y563" s="31"/>
      <c r="AA563" s="3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</row>
    <row r="564" spans="1:41" x14ac:dyDescent="0.2">
      <c r="E564" s="31"/>
      <c r="G564" s="3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296"/>
      <c r="U564" s="296"/>
      <c r="V564" s="74"/>
      <c r="Y564" s="31"/>
      <c r="AA564" s="3"/>
      <c r="AB564" s="36"/>
      <c r="AC564" s="36"/>
      <c r="AD564" s="36"/>
      <c r="AE564" s="36"/>
      <c r="AF564" s="36"/>
      <c r="AG564" s="36"/>
      <c r="AH564" s="36"/>
      <c r="AI564" s="296"/>
      <c r="AJ564" s="74"/>
      <c r="AK564" s="74"/>
      <c r="AL564" s="74"/>
      <c r="AM564" s="74"/>
      <c r="AN564" s="74"/>
      <c r="AO564" s="74"/>
    </row>
    <row r="565" spans="1:41" x14ac:dyDescent="0.2">
      <c r="E565" s="31"/>
      <c r="G565" s="3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Y565" s="31"/>
      <c r="AA565" s="3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</row>
    <row r="566" spans="1:41" x14ac:dyDescent="0.2">
      <c r="E566" s="31"/>
      <c r="G566" s="3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296"/>
      <c r="U566" s="296"/>
      <c r="V566" s="74"/>
      <c r="Y566" s="31"/>
      <c r="AA566" s="3"/>
      <c r="AB566" s="36"/>
      <c r="AC566" s="36"/>
      <c r="AD566" s="36"/>
      <c r="AE566" s="36"/>
      <c r="AF566" s="36"/>
      <c r="AG566" s="36"/>
      <c r="AH566" s="36"/>
      <c r="AI566" s="296"/>
      <c r="AJ566" s="74"/>
      <c r="AK566" s="74"/>
      <c r="AL566" s="74"/>
      <c r="AM566" s="74"/>
      <c r="AN566" s="74"/>
      <c r="AO566" s="74"/>
    </row>
    <row r="567" spans="1:41" x14ac:dyDescent="0.2">
      <c r="E567" s="31"/>
      <c r="G567" s="3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Y567" s="31"/>
      <c r="AA567" s="3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</row>
    <row r="568" spans="1:41" x14ac:dyDescent="0.2">
      <c r="E568" s="31"/>
      <c r="G568" s="3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296"/>
      <c r="U568" s="296"/>
      <c r="V568" s="74"/>
      <c r="Y568" s="31"/>
      <c r="AA568" s="3"/>
      <c r="AB568" s="36"/>
      <c r="AC568" s="36"/>
      <c r="AD568" s="36"/>
      <c r="AE568" s="36"/>
      <c r="AF568" s="36"/>
      <c r="AG568" s="36"/>
      <c r="AH568" s="36"/>
      <c r="AI568" s="296"/>
      <c r="AJ568" s="74"/>
      <c r="AK568" s="74"/>
      <c r="AL568" s="74"/>
      <c r="AM568" s="74"/>
      <c r="AN568" s="74"/>
      <c r="AO568" s="74"/>
    </row>
    <row r="569" spans="1:41" x14ac:dyDescent="0.2">
      <c r="E569" s="31"/>
      <c r="G569" s="3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Y569" s="31"/>
      <c r="AA569" s="3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</row>
    <row r="570" spans="1:41" x14ac:dyDescent="0.2">
      <c r="E570" s="31"/>
      <c r="G570" s="3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296"/>
      <c r="U570" s="296"/>
      <c r="V570" s="74"/>
      <c r="Y570" s="31"/>
      <c r="AA570" s="3"/>
      <c r="AB570" s="36"/>
      <c r="AC570" s="36"/>
      <c r="AD570" s="36"/>
      <c r="AE570" s="36"/>
      <c r="AF570" s="36"/>
      <c r="AG570" s="36"/>
      <c r="AH570" s="36"/>
      <c r="AI570" s="296"/>
      <c r="AJ570" s="74"/>
      <c r="AK570" s="74"/>
      <c r="AL570" s="74"/>
      <c r="AM570" s="74"/>
      <c r="AN570" s="74"/>
      <c r="AO570" s="74"/>
    </row>
    <row r="571" spans="1:41" x14ac:dyDescent="0.2">
      <c r="E571" s="31"/>
      <c r="G571" s="3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Y571" s="31"/>
      <c r="AA571" s="3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</row>
    <row r="572" spans="1:41" x14ac:dyDescent="0.2">
      <c r="E572" s="31"/>
      <c r="G572" s="3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296"/>
      <c r="U572" s="296"/>
      <c r="V572" s="74"/>
      <c r="Y572" s="31"/>
      <c r="AA572" s="3"/>
      <c r="AB572" s="36"/>
      <c r="AC572" s="36"/>
      <c r="AD572" s="36"/>
      <c r="AE572" s="36"/>
      <c r="AF572" s="36"/>
      <c r="AG572" s="36"/>
      <c r="AH572" s="36"/>
      <c r="AI572" s="296"/>
      <c r="AJ572" s="74"/>
      <c r="AK572" s="74"/>
      <c r="AL572" s="74"/>
      <c r="AM572" s="74"/>
      <c r="AN572" s="74"/>
      <c r="AO572" s="74"/>
    </row>
    <row r="573" spans="1:41" x14ac:dyDescent="0.2"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</row>
    <row r="574" spans="1:41" x14ac:dyDescent="0.2">
      <c r="D574" s="3"/>
      <c r="E574" s="31"/>
      <c r="G574" s="3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36"/>
      <c r="T574" s="36"/>
      <c r="U574" s="36"/>
      <c r="V574" s="36"/>
      <c r="X574" s="3"/>
      <c r="Y574" s="31"/>
      <c r="AA574" s="3"/>
      <c r="AB574" s="74"/>
      <c r="AC574" s="74"/>
      <c r="AD574" s="74"/>
      <c r="AE574" s="74"/>
      <c r="AF574" s="74"/>
      <c r="AG574" s="74"/>
      <c r="AH574" s="36"/>
      <c r="AI574" s="36"/>
      <c r="AJ574" s="36"/>
      <c r="AK574" s="36"/>
      <c r="AL574" s="36"/>
      <c r="AM574" s="36"/>
      <c r="AN574" s="36"/>
      <c r="AO574" s="36"/>
    </row>
    <row r="575" spans="1:41" x14ac:dyDescent="0.2">
      <c r="AE575" s="46"/>
    </row>
    <row r="576" spans="1:41" x14ac:dyDescent="0.2">
      <c r="A576" s="63"/>
      <c r="B576" s="190"/>
    </row>
    <row r="577" spans="3:41" x14ac:dyDescent="0.2">
      <c r="D577" s="39"/>
      <c r="X577" s="39"/>
    </row>
    <row r="578" spans="3:41" ht="19" x14ac:dyDescent="0.2">
      <c r="H578" s="389"/>
      <c r="I578" s="389"/>
      <c r="J578" s="389"/>
      <c r="K578" s="389"/>
      <c r="L578" s="389"/>
      <c r="M578" s="389"/>
      <c r="N578" s="389"/>
      <c r="O578" s="389"/>
      <c r="P578" s="389"/>
      <c r="V578" s="84"/>
      <c r="AB578" s="843"/>
      <c r="AC578" s="843"/>
      <c r="AD578" s="843"/>
      <c r="AE578" s="843"/>
      <c r="AF578" s="843"/>
      <c r="AJ578" s="84"/>
      <c r="AK578" s="84"/>
      <c r="AL578" s="84"/>
      <c r="AM578" s="84"/>
      <c r="AN578" s="84"/>
      <c r="AO578" s="84"/>
    </row>
    <row r="580" spans="3:41" x14ac:dyDescent="0.2">
      <c r="H580" s="841"/>
      <c r="I580" s="841"/>
      <c r="J580" s="3"/>
      <c r="K580" s="841"/>
      <c r="L580" s="841"/>
      <c r="M580" s="841"/>
      <c r="N580" s="841"/>
      <c r="O580" s="841"/>
      <c r="P580" s="841"/>
      <c r="Q580" s="841"/>
      <c r="R580" s="3"/>
      <c r="S580" s="3"/>
      <c r="T580" s="3"/>
      <c r="U580" s="3"/>
      <c r="V580" s="3"/>
      <c r="AB580" s="841"/>
      <c r="AC580" s="841"/>
      <c r="AD580" s="841"/>
      <c r="AE580" s="841"/>
      <c r="AF580" s="841"/>
      <c r="AG580" s="841"/>
      <c r="AH580" s="3"/>
      <c r="AI580" s="3"/>
      <c r="AJ580" s="3"/>
      <c r="AK580" s="3"/>
      <c r="AL580" s="3"/>
      <c r="AM580" s="3"/>
      <c r="AN580" s="3"/>
      <c r="AO580" s="3"/>
    </row>
    <row r="581" spans="3:41" x14ac:dyDescent="0.2">
      <c r="C581" s="3"/>
      <c r="D581" s="3"/>
      <c r="E581" s="3"/>
      <c r="F581" s="3"/>
      <c r="G581" s="3"/>
      <c r="H581" s="841"/>
      <c r="I581" s="841"/>
      <c r="J581" s="3"/>
      <c r="K581" s="841"/>
      <c r="L581" s="841"/>
      <c r="M581" s="841"/>
      <c r="N581" s="841"/>
      <c r="O581" s="841"/>
      <c r="P581" s="841"/>
      <c r="Q581" s="841"/>
      <c r="R581" s="3"/>
      <c r="S581" s="3"/>
      <c r="V581" s="85"/>
      <c r="W581" s="3"/>
      <c r="X581" s="3"/>
      <c r="Y581" s="3"/>
      <c r="Z581" s="3"/>
      <c r="AA581" s="3"/>
      <c r="AB581" s="841"/>
      <c r="AC581" s="841"/>
      <c r="AD581" s="841"/>
      <c r="AE581" s="841"/>
      <c r="AF581" s="841"/>
      <c r="AG581" s="841"/>
      <c r="AH581" s="3"/>
      <c r="AJ581" s="85"/>
      <c r="AK581" s="85"/>
      <c r="AL581" s="85"/>
      <c r="AM581" s="85"/>
      <c r="AN581" s="85"/>
      <c r="AO581" s="85"/>
    </row>
    <row r="582" spans="3:41" x14ac:dyDescent="0.2"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T582" s="3"/>
      <c r="U582" s="3"/>
      <c r="V582" s="86"/>
      <c r="AB582" s="3"/>
      <c r="AC582" s="3"/>
      <c r="AD582" s="3"/>
      <c r="AE582" s="3"/>
      <c r="AF582" s="3"/>
      <c r="AG582" s="3"/>
      <c r="AI582" s="3"/>
      <c r="AJ582" s="86"/>
      <c r="AK582" s="86"/>
      <c r="AL582" s="86"/>
      <c r="AM582" s="86"/>
      <c r="AN582" s="86"/>
      <c r="AO582" s="86"/>
    </row>
    <row r="583" spans="3:41" x14ac:dyDescent="0.2">
      <c r="E583" s="31"/>
      <c r="G583" s="3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Y583" s="31"/>
      <c r="AA583" s="3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</row>
    <row r="584" spans="3:41" x14ac:dyDescent="0.2">
      <c r="E584" s="31"/>
      <c r="G584" s="3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296"/>
      <c r="U584" s="296"/>
      <c r="V584" s="74"/>
      <c r="Y584" s="31"/>
      <c r="AA584" s="3"/>
      <c r="AB584" s="36"/>
      <c r="AC584" s="36"/>
      <c r="AD584" s="36"/>
      <c r="AE584" s="36"/>
      <c r="AF584" s="36"/>
      <c r="AG584" s="36"/>
      <c r="AH584" s="36"/>
      <c r="AI584" s="296"/>
      <c r="AJ584" s="74"/>
      <c r="AK584" s="74"/>
      <c r="AL584" s="74"/>
      <c r="AM584" s="74"/>
      <c r="AN584" s="74"/>
      <c r="AO584" s="74"/>
    </row>
    <row r="585" spans="3:41" x14ac:dyDescent="0.2">
      <c r="E585" s="31"/>
      <c r="G585" s="3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Y585" s="31"/>
      <c r="AA585" s="3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</row>
    <row r="586" spans="3:41" x14ac:dyDescent="0.2">
      <c r="E586" s="31"/>
      <c r="G586" s="3"/>
      <c r="H586" s="36"/>
      <c r="I586" s="74"/>
      <c r="J586" s="74"/>
      <c r="K586" s="36"/>
      <c r="L586" s="36"/>
      <c r="M586" s="36"/>
      <c r="N586" s="36"/>
      <c r="O586" s="36"/>
      <c r="P586" s="36"/>
      <c r="Q586" s="74"/>
      <c r="R586" s="74"/>
      <c r="S586" s="74"/>
      <c r="T586" s="296"/>
      <c r="U586" s="296"/>
      <c r="V586" s="74"/>
      <c r="Y586" s="31"/>
      <c r="AA586" s="3"/>
      <c r="AB586" s="36"/>
      <c r="AC586" s="74"/>
      <c r="AD586" s="36"/>
      <c r="AE586" s="74"/>
      <c r="AF586" s="36"/>
      <c r="AG586" s="74"/>
      <c r="AH586" s="74"/>
      <c r="AI586" s="296"/>
      <c r="AJ586" s="74"/>
      <c r="AK586" s="74"/>
      <c r="AL586" s="74"/>
      <c r="AM586" s="74"/>
      <c r="AN586" s="74"/>
      <c r="AO586" s="74"/>
    </row>
    <row r="587" spans="3:41" x14ac:dyDescent="0.2">
      <c r="E587" s="31"/>
      <c r="G587" s="3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Y587" s="31"/>
      <c r="AA587" s="3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</row>
    <row r="588" spans="3:41" x14ac:dyDescent="0.2">
      <c r="E588" s="31"/>
      <c r="G588" s="3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296"/>
      <c r="U588" s="296"/>
      <c r="V588" s="74"/>
      <c r="Y588" s="31"/>
      <c r="AA588" s="3"/>
      <c r="AB588" s="36"/>
      <c r="AC588" s="36"/>
      <c r="AD588" s="36"/>
      <c r="AE588" s="36"/>
      <c r="AF588" s="36"/>
      <c r="AG588" s="36"/>
      <c r="AH588" s="36"/>
      <c r="AI588" s="296"/>
      <c r="AJ588" s="74"/>
      <c r="AK588" s="74"/>
      <c r="AL588" s="74"/>
      <c r="AM588" s="74"/>
      <c r="AN588" s="74"/>
      <c r="AO588" s="74"/>
    </row>
    <row r="589" spans="3:41" x14ac:dyDescent="0.2">
      <c r="E589" s="31"/>
      <c r="G589" s="3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Y589" s="31"/>
      <c r="AA589" s="3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</row>
    <row r="590" spans="3:41" x14ac:dyDescent="0.2">
      <c r="E590" s="31"/>
      <c r="G590" s="3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296"/>
      <c r="U590" s="296"/>
      <c r="V590" s="74"/>
      <c r="Y590" s="31"/>
      <c r="AA590" s="3"/>
      <c r="AB590" s="36"/>
      <c r="AC590" s="36"/>
      <c r="AD590" s="36"/>
      <c r="AE590" s="36"/>
      <c r="AF590" s="36"/>
      <c r="AG590" s="36"/>
      <c r="AH590" s="36"/>
      <c r="AI590" s="296"/>
      <c r="AJ590" s="74"/>
      <c r="AK590" s="74"/>
      <c r="AL590" s="74"/>
      <c r="AM590" s="74"/>
      <c r="AN590" s="74"/>
      <c r="AO590" s="74"/>
    </row>
    <row r="591" spans="3:41" x14ac:dyDescent="0.2">
      <c r="E591" s="31"/>
      <c r="G591" s="3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Y591" s="31"/>
      <c r="AA591" s="3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</row>
    <row r="592" spans="3:41" x14ac:dyDescent="0.2">
      <c r="E592" s="31"/>
      <c r="G592" s="3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296"/>
      <c r="U592" s="296"/>
      <c r="V592" s="74"/>
      <c r="Y592" s="31"/>
      <c r="AA592" s="3"/>
      <c r="AB592" s="36"/>
      <c r="AC592" s="36"/>
      <c r="AD592" s="36"/>
      <c r="AE592" s="36"/>
      <c r="AF592" s="36"/>
      <c r="AG592" s="36"/>
      <c r="AH592" s="36"/>
      <c r="AI592" s="296"/>
      <c r="AJ592" s="74"/>
      <c r="AK592" s="74"/>
      <c r="AL592" s="74"/>
      <c r="AM592" s="74"/>
      <c r="AN592" s="74"/>
      <c r="AO592" s="74"/>
    </row>
    <row r="593" spans="5:41" x14ac:dyDescent="0.2">
      <c r="E593" s="31"/>
      <c r="G593" s="3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Y593" s="31"/>
      <c r="AA593" s="3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</row>
    <row r="594" spans="5:41" x14ac:dyDescent="0.2">
      <c r="E594" s="31"/>
      <c r="G594" s="3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296"/>
      <c r="U594" s="296"/>
      <c r="V594" s="74"/>
      <c r="Y594" s="31"/>
      <c r="AA594" s="3"/>
      <c r="AB594" s="36"/>
      <c r="AC594" s="36"/>
      <c r="AD594" s="36"/>
      <c r="AE594" s="36"/>
      <c r="AF594" s="36"/>
      <c r="AG594" s="36"/>
      <c r="AH594" s="36"/>
      <c r="AI594" s="296"/>
      <c r="AJ594" s="74"/>
      <c r="AK594" s="74"/>
      <c r="AL594" s="74"/>
      <c r="AM594" s="74"/>
      <c r="AN594" s="74"/>
      <c r="AO594" s="74"/>
    </row>
    <row r="595" spans="5:41" x14ac:dyDescent="0.2">
      <c r="E595" s="31"/>
      <c r="G595" s="3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Y595" s="31"/>
      <c r="AA595" s="3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</row>
    <row r="596" spans="5:41" x14ac:dyDescent="0.2">
      <c r="E596" s="31"/>
      <c r="G596" s="3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296"/>
      <c r="U596" s="296"/>
      <c r="V596" s="74"/>
      <c r="Y596" s="31"/>
      <c r="AA596" s="3"/>
      <c r="AB596" s="36"/>
      <c r="AC596" s="36"/>
      <c r="AD596" s="36"/>
      <c r="AE596" s="36"/>
      <c r="AF596" s="36"/>
      <c r="AG596" s="36"/>
      <c r="AH596" s="36"/>
      <c r="AI596" s="296"/>
      <c r="AJ596" s="74"/>
      <c r="AK596" s="74"/>
      <c r="AL596" s="74"/>
      <c r="AM596" s="74"/>
      <c r="AN596" s="74"/>
      <c r="AO596" s="74"/>
    </row>
    <row r="597" spans="5:41" x14ac:dyDescent="0.2">
      <c r="E597" s="31"/>
      <c r="G597" s="3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Y597" s="31"/>
      <c r="AA597" s="3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</row>
    <row r="598" spans="5:41" x14ac:dyDescent="0.2">
      <c r="E598" s="31"/>
      <c r="G598" s="3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296"/>
      <c r="U598" s="296"/>
      <c r="V598" s="74"/>
      <c r="Y598" s="31"/>
      <c r="AA598" s="3"/>
      <c r="AB598" s="36"/>
      <c r="AC598" s="36"/>
      <c r="AD598" s="36"/>
      <c r="AE598" s="36"/>
      <c r="AF598" s="36"/>
      <c r="AG598" s="36"/>
      <c r="AH598" s="36"/>
      <c r="AI598" s="296"/>
      <c r="AJ598" s="74"/>
      <c r="AK598" s="74"/>
      <c r="AL598" s="74"/>
      <c r="AM598" s="74"/>
      <c r="AN598" s="74"/>
      <c r="AO598" s="74"/>
    </row>
    <row r="599" spans="5:41" x14ac:dyDescent="0.2">
      <c r="E599" s="31"/>
      <c r="G599" s="3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Y599" s="31"/>
      <c r="AA599" s="3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</row>
    <row r="600" spans="5:41" x14ac:dyDescent="0.2">
      <c r="E600" s="31"/>
      <c r="G600" s="3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296"/>
      <c r="U600" s="296"/>
      <c r="V600" s="74"/>
      <c r="Y600" s="31"/>
      <c r="AA600" s="3"/>
      <c r="AB600" s="36"/>
      <c r="AC600" s="36"/>
      <c r="AD600" s="36"/>
      <c r="AE600" s="36"/>
      <c r="AF600" s="36"/>
      <c r="AG600" s="36"/>
      <c r="AH600" s="36"/>
      <c r="AI600" s="296"/>
      <c r="AJ600" s="74"/>
      <c r="AK600" s="74"/>
      <c r="AL600" s="74"/>
      <c r="AM600" s="74"/>
      <c r="AN600" s="74"/>
      <c r="AO600" s="74"/>
    </row>
    <row r="601" spans="5:41" x14ac:dyDescent="0.2">
      <c r="E601" s="31"/>
      <c r="G601" s="3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Y601" s="31"/>
      <c r="AA601" s="3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</row>
    <row r="602" spans="5:41" x14ac:dyDescent="0.2">
      <c r="E602" s="31"/>
      <c r="G602" s="3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296"/>
      <c r="U602" s="296"/>
      <c r="V602" s="74"/>
      <c r="Y602" s="31"/>
      <c r="AA602" s="3"/>
      <c r="AB602" s="36"/>
      <c r="AC602" s="36"/>
      <c r="AD602" s="36"/>
      <c r="AE602" s="36"/>
      <c r="AF602" s="36"/>
      <c r="AG602" s="36"/>
      <c r="AH602" s="36"/>
      <c r="AI602" s="296"/>
      <c r="AJ602" s="74"/>
      <c r="AK602" s="74"/>
      <c r="AL602" s="74"/>
      <c r="AM602" s="74"/>
      <c r="AN602" s="74"/>
      <c r="AO602" s="74"/>
    </row>
    <row r="603" spans="5:41" x14ac:dyDescent="0.2">
      <c r="E603" s="31"/>
      <c r="G603" s="3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Y603" s="31"/>
      <c r="AA603" s="3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</row>
    <row r="604" spans="5:41" x14ac:dyDescent="0.2">
      <c r="E604" s="31"/>
      <c r="G604" s="3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296"/>
      <c r="U604" s="296"/>
      <c r="V604" s="74"/>
      <c r="Y604" s="31"/>
      <c r="AA604" s="3"/>
      <c r="AB604" s="36"/>
      <c r="AC604" s="36"/>
      <c r="AD604" s="36"/>
      <c r="AE604" s="36"/>
      <c r="AF604" s="36"/>
      <c r="AG604" s="36"/>
      <c r="AH604" s="36"/>
      <c r="AI604" s="296"/>
      <c r="AJ604" s="74"/>
      <c r="AK604" s="74"/>
      <c r="AL604" s="74"/>
      <c r="AM604" s="74"/>
      <c r="AN604" s="74"/>
      <c r="AO604" s="74"/>
    </row>
    <row r="605" spans="5:41" x14ac:dyDescent="0.2">
      <c r="E605" s="31"/>
      <c r="G605" s="3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Y605" s="31"/>
      <c r="AA605" s="3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</row>
    <row r="606" spans="5:41" x14ac:dyDescent="0.2">
      <c r="E606" s="31"/>
      <c r="G606" s="3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296"/>
      <c r="U606" s="296"/>
      <c r="V606" s="74"/>
      <c r="Y606" s="31"/>
      <c r="AA606" s="3"/>
      <c r="AB606" s="36"/>
      <c r="AC606" s="36"/>
      <c r="AD606" s="36"/>
      <c r="AE606" s="36"/>
      <c r="AF606" s="36"/>
      <c r="AG606" s="36"/>
      <c r="AH606" s="36"/>
      <c r="AI606" s="296"/>
      <c r="AJ606" s="74"/>
      <c r="AK606" s="74"/>
      <c r="AL606" s="74"/>
      <c r="AM606" s="74"/>
      <c r="AN606" s="74"/>
      <c r="AO606" s="74"/>
    </row>
    <row r="607" spans="5:41" x14ac:dyDescent="0.2">
      <c r="E607" s="31"/>
      <c r="G607" s="3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Y607" s="31"/>
      <c r="AA607" s="3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</row>
    <row r="608" spans="5:41" x14ac:dyDescent="0.2">
      <c r="E608" s="31"/>
      <c r="G608" s="3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296"/>
      <c r="U608" s="296"/>
      <c r="V608" s="74"/>
      <c r="Y608" s="31"/>
      <c r="AA608" s="3"/>
      <c r="AB608" s="36"/>
      <c r="AC608" s="36"/>
      <c r="AD608" s="36"/>
      <c r="AE608" s="36"/>
      <c r="AF608" s="36"/>
      <c r="AG608" s="36"/>
      <c r="AH608" s="36"/>
      <c r="AI608" s="296"/>
      <c r="AJ608" s="74"/>
      <c r="AK608" s="74"/>
      <c r="AL608" s="74"/>
      <c r="AM608" s="74"/>
      <c r="AN608" s="74"/>
      <c r="AO608" s="74"/>
    </row>
    <row r="609" spans="5:41" x14ac:dyDescent="0.2">
      <c r="E609" s="31"/>
      <c r="G609" s="3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Y609" s="31"/>
      <c r="AA609" s="3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</row>
    <row r="610" spans="5:41" x14ac:dyDescent="0.2">
      <c r="E610" s="31"/>
      <c r="G610" s="3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296"/>
      <c r="U610" s="296"/>
      <c r="V610" s="74"/>
      <c r="Y610" s="31"/>
      <c r="AA610" s="3"/>
      <c r="AB610" s="36"/>
      <c r="AC610" s="36"/>
      <c r="AD610" s="36"/>
      <c r="AE610" s="36"/>
      <c r="AF610" s="36"/>
      <c r="AG610" s="36"/>
      <c r="AH610" s="36"/>
      <c r="AI610" s="296"/>
      <c r="AJ610" s="74"/>
      <c r="AK610" s="74"/>
      <c r="AL610" s="74"/>
      <c r="AM610" s="74"/>
      <c r="AN610" s="74"/>
      <c r="AO610" s="74"/>
    </row>
    <row r="611" spans="5:41" x14ac:dyDescent="0.2">
      <c r="E611" s="31"/>
      <c r="G611" s="3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Y611" s="31"/>
      <c r="AA611" s="3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</row>
    <row r="612" spans="5:41" x14ac:dyDescent="0.2">
      <c r="E612" s="31"/>
      <c r="G612" s="3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296"/>
      <c r="U612" s="296"/>
      <c r="V612" s="74"/>
      <c r="Y612" s="31"/>
      <c r="AA612" s="3"/>
      <c r="AB612" s="36"/>
      <c r="AC612" s="36"/>
      <c r="AD612" s="36"/>
      <c r="AE612" s="36"/>
      <c r="AF612" s="36"/>
      <c r="AG612" s="36"/>
      <c r="AH612" s="36"/>
      <c r="AI612" s="296"/>
      <c r="AJ612" s="74"/>
      <c r="AK612" s="74"/>
      <c r="AL612" s="74"/>
      <c r="AM612" s="74"/>
      <c r="AN612" s="74"/>
      <c r="AO612" s="74"/>
    </row>
    <row r="613" spans="5:41" x14ac:dyDescent="0.2">
      <c r="E613" s="31"/>
      <c r="G613" s="3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Y613" s="31"/>
      <c r="AA613" s="3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</row>
    <row r="614" spans="5:41" x14ac:dyDescent="0.2">
      <c r="E614" s="31"/>
      <c r="G614" s="3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296"/>
      <c r="U614" s="296"/>
      <c r="V614" s="74"/>
      <c r="Y614" s="31"/>
      <c r="AA614" s="3"/>
      <c r="AB614" s="36"/>
      <c r="AC614" s="36"/>
      <c r="AD614" s="36"/>
      <c r="AE614" s="36"/>
      <c r="AF614" s="36"/>
      <c r="AG614" s="36"/>
      <c r="AH614" s="36"/>
      <c r="AI614" s="296"/>
      <c r="AJ614" s="74"/>
      <c r="AK614" s="74"/>
      <c r="AL614" s="74"/>
      <c r="AM614" s="74"/>
      <c r="AN614" s="74"/>
      <c r="AO614" s="74"/>
    </row>
    <row r="615" spans="5:41" x14ac:dyDescent="0.2">
      <c r="E615" s="31"/>
      <c r="G615" s="3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Y615" s="31"/>
      <c r="AA615" s="3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</row>
    <row r="616" spans="5:41" x14ac:dyDescent="0.2">
      <c r="E616" s="31"/>
      <c r="G616" s="3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296"/>
      <c r="U616" s="296"/>
      <c r="V616" s="74"/>
      <c r="Y616" s="31"/>
      <c r="AA616" s="3"/>
      <c r="AB616" s="36"/>
      <c r="AC616" s="36"/>
      <c r="AD616" s="36"/>
      <c r="AE616" s="36"/>
      <c r="AF616" s="36"/>
      <c r="AG616" s="36"/>
      <c r="AH616" s="36"/>
      <c r="AI616" s="296"/>
      <c r="AJ616" s="74"/>
      <c r="AK616" s="74"/>
      <c r="AL616" s="74"/>
      <c r="AM616" s="74"/>
      <c r="AN616" s="74"/>
      <c r="AO616" s="74"/>
    </row>
    <row r="617" spans="5:41" x14ac:dyDescent="0.2">
      <c r="E617" s="31"/>
      <c r="G617" s="3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Y617" s="31"/>
      <c r="AA617" s="3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</row>
    <row r="618" spans="5:41" x14ac:dyDescent="0.2">
      <c r="E618" s="31"/>
      <c r="G618" s="3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296"/>
      <c r="U618" s="296"/>
      <c r="V618" s="74"/>
      <c r="Y618" s="31"/>
      <c r="AA618" s="3"/>
      <c r="AB618" s="36"/>
      <c r="AC618" s="36"/>
      <c r="AD618" s="36"/>
      <c r="AE618" s="36"/>
      <c r="AF618" s="36"/>
      <c r="AG618" s="36"/>
      <c r="AH618" s="36"/>
      <c r="AI618" s="296"/>
      <c r="AJ618" s="74"/>
      <c r="AK618" s="74"/>
      <c r="AL618" s="74"/>
      <c r="AM618" s="74"/>
      <c r="AN618" s="74"/>
      <c r="AO618" s="74"/>
    </row>
    <row r="619" spans="5:41" x14ac:dyDescent="0.2">
      <c r="E619" s="31"/>
      <c r="G619" s="3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Y619" s="31"/>
      <c r="AA619" s="3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</row>
    <row r="620" spans="5:41" x14ac:dyDescent="0.2">
      <c r="E620" s="31"/>
      <c r="G620" s="3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296"/>
      <c r="U620" s="296"/>
      <c r="V620" s="74"/>
      <c r="Y620" s="31"/>
      <c r="AA620" s="3"/>
      <c r="AB620" s="36"/>
      <c r="AC620" s="36"/>
      <c r="AD620" s="36"/>
      <c r="AE620" s="36"/>
      <c r="AF620" s="36"/>
      <c r="AG620" s="36"/>
      <c r="AH620" s="36"/>
      <c r="AI620" s="296"/>
      <c r="AJ620" s="74"/>
      <c r="AK620" s="74"/>
      <c r="AL620" s="74"/>
      <c r="AM620" s="74"/>
      <c r="AN620" s="74"/>
      <c r="AO620" s="74"/>
    </row>
    <row r="621" spans="5:41" x14ac:dyDescent="0.2">
      <c r="E621" s="31"/>
      <c r="G621" s="3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Y621" s="31"/>
      <c r="AA621" s="3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</row>
    <row r="622" spans="5:41" x14ac:dyDescent="0.2">
      <c r="E622" s="31"/>
      <c r="G622" s="3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296"/>
      <c r="U622" s="296"/>
      <c r="V622" s="74"/>
      <c r="Y622" s="31"/>
      <c r="AA622" s="3"/>
      <c r="AB622" s="36"/>
      <c r="AC622" s="36"/>
      <c r="AD622" s="36"/>
      <c r="AE622" s="36"/>
      <c r="AF622" s="36"/>
      <c r="AG622" s="36"/>
      <c r="AH622" s="36"/>
      <c r="AI622" s="296"/>
      <c r="AJ622" s="74"/>
      <c r="AK622" s="74"/>
      <c r="AL622" s="74"/>
      <c r="AM622" s="74"/>
      <c r="AN622" s="74"/>
      <c r="AO622" s="74"/>
    </row>
    <row r="623" spans="5:41" x14ac:dyDescent="0.2">
      <c r="E623" s="31"/>
      <c r="G623" s="3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Y623" s="31"/>
      <c r="AA623" s="3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</row>
    <row r="624" spans="5:41" x14ac:dyDescent="0.2">
      <c r="E624" s="31"/>
      <c r="G624" s="3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296"/>
      <c r="U624" s="296"/>
      <c r="V624" s="74"/>
      <c r="Y624" s="31"/>
      <c r="AA624" s="3"/>
      <c r="AB624" s="36"/>
      <c r="AC624" s="36"/>
      <c r="AD624" s="36"/>
      <c r="AE624" s="36"/>
      <c r="AF624" s="36"/>
      <c r="AG624" s="36"/>
      <c r="AH624" s="36"/>
      <c r="AI624" s="296"/>
      <c r="AJ624" s="74"/>
      <c r="AK624" s="74"/>
      <c r="AL624" s="74"/>
      <c r="AM624" s="74"/>
      <c r="AN624" s="74"/>
      <c r="AO624" s="74"/>
    </row>
    <row r="625" spans="5:41" x14ac:dyDescent="0.2"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</row>
    <row r="626" spans="5:41" x14ac:dyDescent="0.2">
      <c r="E626" s="31"/>
      <c r="G626" s="3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36"/>
      <c r="T626" s="36"/>
      <c r="U626" s="36"/>
      <c r="V626" s="36"/>
      <c r="Y626" s="31"/>
      <c r="AA626" s="3"/>
      <c r="AB626" s="74"/>
      <c r="AC626" s="74"/>
      <c r="AD626" s="74"/>
      <c r="AE626" s="74"/>
      <c r="AF626" s="74"/>
      <c r="AG626" s="74"/>
      <c r="AH626" s="36"/>
      <c r="AI626" s="36"/>
      <c r="AJ626" s="36"/>
      <c r="AK626" s="36"/>
      <c r="AL626" s="36"/>
      <c r="AM626" s="36"/>
      <c r="AN626" s="36"/>
      <c r="AO626" s="36"/>
    </row>
    <row r="627" spans="5:41" x14ac:dyDescent="0.2">
      <c r="AE627" s="46"/>
    </row>
  </sheetData>
  <mergeCells count="166">
    <mergeCell ref="AK12:AM12"/>
    <mergeCell ref="AF12:AH12"/>
    <mergeCell ref="AA12:AC12"/>
    <mergeCell ref="AB62:AC62"/>
    <mergeCell ref="AD62:AE62"/>
    <mergeCell ref="AF62:AG62"/>
    <mergeCell ref="K29:L29"/>
    <mergeCell ref="O61:V63"/>
    <mergeCell ref="U52:V53"/>
    <mergeCell ref="M52:N53"/>
    <mergeCell ref="AK9:AM9"/>
    <mergeCell ref="AA9:AC9"/>
    <mergeCell ref="AF9:AH9"/>
    <mergeCell ref="AN10:AN11"/>
    <mergeCell ref="AP10:AP11"/>
    <mergeCell ref="W10:W11"/>
    <mergeCell ref="X10:X11"/>
    <mergeCell ref="AK10:AM10"/>
    <mergeCell ref="AK11:AM11"/>
    <mergeCell ref="AA10:AC10"/>
    <mergeCell ref="M156:N157"/>
    <mergeCell ref="H164:I164"/>
    <mergeCell ref="K164:N164"/>
    <mergeCell ref="O164:Q164"/>
    <mergeCell ref="H165:I165"/>
    <mergeCell ref="K165:N165"/>
    <mergeCell ref="O165:Q165"/>
    <mergeCell ref="H7:O7"/>
    <mergeCell ref="D156:D157"/>
    <mergeCell ref="O9:V11"/>
    <mergeCell ref="G9:N11"/>
    <mergeCell ref="D52:D53"/>
    <mergeCell ref="G113:N115"/>
    <mergeCell ref="O113:V115"/>
    <mergeCell ref="G61:N63"/>
    <mergeCell ref="D104:D105"/>
    <mergeCell ref="K131:L131"/>
    <mergeCell ref="M104:N105"/>
    <mergeCell ref="K81:L81"/>
    <mergeCell ref="K85:L85"/>
    <mergeCell ref="H268:I268"/>
    <mergeCell ref="K268:N268"/>
    <mergeCell ref="O268:Q268"/>
    <mergeCell ref="H269:I269"/>
    <mergeCell ref="K269:N269"/>
    <mergeCell ref="O269:Q269"/>
    <mergeCell ref="H216:I216"/>
    <mergeCell ref="K216:N216"/>
    <mergeCell ref="O216:Q216"/>
    <mergeCell ref="H217:I217"/>
    <mergeCell ref="K217:N217"/>
    <mergeCell ref="O217:Q217"/>
    <mergeCell ref="O372:Q372"/>
    <mergeCell ref="H373:I373"/>
    <mergeCell ref="K373:N373"/>
    <mergeCell ref="O373:Q373"/>
    <mergeCell ref="H320:I320"/>
    <mergeCell ref="K320:N320"/>
    <mergeCell ref="O320:Q320"/>
    <mergeCell ref="H321:I321"/>
    <mergeCell ref="K321:N321"/>
    <mergeCell ref="O321:Q321"/>
    <mergeCell ref="H581:I581"/>
    <mergeCell ref="K581:N581"/>
    <mergeCell ref="O581:Q581"/>
    <mergeCell ref="H529:I529"/>
    <mergeCell ref="K529:N529"/>
    <mergeCell ref="O529:Q529"/>
    <mergeCell ref="H580:I580"/>
    <mergeCell ref="K580:N580"/>
    <mergeCell ref="O580:Q580"/>
    <mergeCell ref="H528:I528"/>
    <mergeCell ref="K528:N528"/>
    <mergeCell ref="O528:Q528"/>
    <mergeCell ref="AD7:AI7"/>
    <mergeCell ref="AB59:AF59"/>
    <mergeCell ref="AB61:AC61"/>
    <mergeCell ref="AD61:AE61"/>
    <mergeCell ref="AF61:AG61"/>
    <mergeCell ref="AB111:AF111"/>
    <mergeCell ref="AA11:AC11"/>
    <mergeCell ref="H476:I476"/>
    <mergeCell ref="K476:N476"/>
    <mergeCell ref="O476:Q476"/>
    <mergeCell ref="H477:I477"/>
    <mergeCell ref="K477:N477"/>
    <mergeCell ref="O477:Q477"/>
    <mergeCell ref="H424:I424"/>
    <mergeCell ref="K424:N424"/>
    <mergeCell ref="O424:Q424"/>
    <mergeCell ref="H425:I425"/>
    <mergeCell ref="K425:N425"/>
    <mergeCell ref="O425:Q425"/>
    <mergeCell ref="H372:I372"/>
    <mergeCell ref="K372:N372"/>
    <mergeCell ref="AB162:AF162"/>
    <mergeCell ref="AB164:AC164"/>
    <mergeCell ref="AD164:AE164"/>
    <mergeCell ref="AF164:AG164"/>
    <mergeCell ref="AB165:AC165"/>
    <mergeCell ref="AD165:AE165"/>
    <mergeCell ref="AF165:AG165"/>
    <mergeCell ref="AF10:AH10"/>
    <mergeCell ref="AF11:AH11"/>
    <mergeCell ref="AB113:AC113"/>
    <mergeCell ref="AD113:AE113"/>
    <mergeCell ref="AF113:AG113"/>
    <mergeCell ref="AB114:AC114"/>
    <mergeCell ref="AD114:AE114"/>
    <mergeCell ref="AF114:AG114"/>
    <mergeCell ref="AB266:AF266"/>
    <mergeCell ref="AB268:AC268"/>
    <mergeCell ref="AD268:AE268"/>
    <mergeCell ref="AF268:AG268"/>
    <mergeCell ref="AB269:AC269"/>
    <mergeCell ref="AD269:AE269"/>
    <mergeCell ref="AF269:AG269"/>
    <mergeCell ref="AB214:AF214"/>
    <mergeCell ref="AB216:AC216"/>
    <mergeCell ref="AD216:AE216"/>
    <mergeCell ref="AF216:AG216"/>
    <mergeCell ref="AB217:AC217"/>
    <mergeCell ref="AD217:AE217"/>
    <mergeCell ref="AF217:AG217"/>
    <mergeCell ref="AB370:AF370"/>
    <mergeCell ref="AB372:AC372"/>
    <mergeCell ref="AD372:AE372"/>
    <mergeCell ref="AF372:AG372"/>
    <mergeCell ref="AB373:AC373"/>
    <mergeCell ref="AD373:AE373"/>
    <mergeCell ref="AF373:AG373"/>
    <mergeCell ref="AB318:AF318"/>
    <mergeCell ref="AB320:AC320"/>
    <mergeCell ref="AD320:AE320"/>
    <mergeCell ref="AF320:AG320"/>
    <mergeCell ref="AB321:AC321"/>
    <mergeCell ref="AD321:AE321"/>
    <mergeCell ref="AF321:AG321"/>
    <mergeCell ref="AB474:AF474"/>
    <mergeCell ref="AB476:AC476"/>
    <mergeCell ref="AD476:AE476"/>
    <mergeCell ref="AF476:AG476"/>
    <mergeCell ref="AB477:AC477"/>
    <mergeCell ref="AD477:AE477"/>
    <mergeCell ref="AF477:AG477"/>
    <mergeCell ref="AB422:AF422"/>
    <mergeCell ref="AB424:AC424"/>
    <mergeCell ref="AD424:AE424"/>
    <mergeCell ref="AF424:AG424"/>
    <mergeCell ref="AB425:AC425"/>
    <mergeCell ref="AD425:AE425"/>
    <mergeCell ref="AF425:AG425"/>
    <mergeCell ref="AB581:AC581"/>
    <mergeCell ref="AD581:AE581"/>
    <mergeCell ref="AF581:AG581"/>
    <mergeCell ref="AB578:AF578"/>
    <mergeCell ref="AB580:AC580"/>
    <mergeCell ref="AD580:AE580"/>
    <mergeCell ref="AF580:AG580"/>
    <mergeCell ref="AB526:AF526"/>
    <mergeCell ref="AD528:AE528"/>
    <mergeCell ref="AF528:AG528"/>
    <mergeCell ref="AB529:AC529"/>
    <mergeCell ref="AD529:AE529"/>
    <mergeCell ref="AF529:AG529"/>
    <mergeCell ref="AB528:AC528"/>
  </mergeCells>
  <phoneticPr fontId="5"/>
  <pageMargins left="0.39370078740157483" right="0.35433070866141736" top="0.6692913385826772" bottom="0.31496062992125984" header="0.51181102362204722" footer="0.51181102362204722"/>
  <pageSetup paperSize="9" scale="94" orientation="landscape" r:id="rId1"/>
  <headerFooter alignWithMargins="0"/>
  <rowBreaks count="3" manualBreakCount="3">
    <brk id="54" min="2" max="21" man="1"/>
    <brk id="105" min="2" max="21" man="1"/>
    <brk id="157" min="2" max="39" man="1"/>
  </rowBreaks>
  <colBreaks count="2" manualBreakCount="2">
    <brk id="22" min="2" max="156" man="1"/>
    <brk id="44" min="2" max="1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880-86C6-4EC3-9825-B74087DB875F}">
  <dimension ref="A2:Q57"/>
  <sheetViews>
    <sheetView view="pageBreakPreview" zoomScale="90" zoomScaleNormal="100" workbookViewId="0">
      <selection activeCell="G11" sqref="G11"/>
    </sheetView>
  </sheetViews>
  <sheetFormatPr defaultColWidth="9" defaultRowHeight="11.15" customHeight="1" x14ac:dyDescent="0.2"/>
  <cols>
    <col min="1" max="1" width="3.453125" style="1" customWidth="1"/>
    <col min="2" max="2" width="2.453125" style="1" customWidth="1"/>
    <col min="3" max="3" width="5.90625" style="1" customWidth="1"/>
    <col min="4" max="4" width="7.08984375" style="1" customWidth="1"/>
    <col min="5" max="5" width="24.90625" style="1" customWidth="1"/>
    <col min="6" max="6" width="8.453125" style="1" customWidth="1"/>
    <col min="7" max="7" width="26.36328125" style="1" customWidth="1"/>
    <col min="8" max="8" width="2.08984375" style="1" customWidth="1"/>
    <col min="9" max="9" width="7.54296875" style="1" customWidth="1"/>
    <col min="10" max="10" width="6.453125" style="1" customWidth="1"/>
    <col min="11" max="11" width="7.453125" style="1" customWidth="1"/>
    <col min="12" max="12" width="6.453125" style="1" customWidth="1"/>
    <col min="13" max="15" width="7.453125" style="1" customWidth="1"/>
    <col min="16" max="16" width="2.453125" style="1" customWidth="1"/>
    <col min="17" max="16384" width="9" style="1"/>
  </cols>
  <sheetData>
    <row r="2" spans="1:17" ht="11.15" customHeight="1" x14ac:dyDescent="0.2">
      <c r="B2" s="9"/>
      <c r="C2" s="9"/>
      <c r="D2" s="9"/>
      <c r="E2" s="9"/>
      <c r="F2" s="9"/>
      <c r="G2" s="9"/>
      <c r="H2" s="9"/>
      <c r="I2" s="257"/>
      <c r="J2" s="257"/>
      <c r="K2" s="257"/>
      <c r="L2" s="257"/>
      <c r="M2" s="9"/>
      <c r="N2" s="257"/>
      <c r="O2" s="9"/>
    </row>
    <row r="3" spans="1:17" ht="11.15" customHeight="1" x14ac:dyDescent="0.2">
      <c r="A3" s="8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7"/>
    </row>
    <row r="4" spans="1:17" ht="11.15" customHeight="1" x14ac:dyDescent="0.2">
      <c r="A4" s="8"/>
      <c r="B4" s="7"/>
      <c r="P4" s="8"/>
      <c r="Q4" s="7"/>
    </row>
    <row r="5" spans="1:17" ht="19.5" customHeight="1" x14ac:dyDescent="0.2">
      <c r="A5" s="8"/>
      <c r="B5" s="7"/>
      <c r="C5" s="837" t="s">
        <v>0</v>
      </c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  <c r="O5" s="837"/>
      <c r="P5" s="8"/>
      <c r="Q5" s="7"/>
    </row>
    <row r="6" spans="1:17" ht="11.15" customHeight="1" x14ac:dyDescent="0.2">
      <c r="A6" s="8"/>
      <c r="B6" s="7"/>
      <c r="P6" s="8"/>
      <c r="Q6" s="7"/>
    </row>
    <row r="7" spans="1:17" ht="13.5" customHeight="1" x14ac:dyDescent="0.2">
      <c r="A7" s="8"/>
      <c r="B7" s="7"/>
      <c r="E7" s="70" t="s">
        <v>1</v>
      </c>
      <c r="F7" s="136"/>
      <c r="G7" s="123" t="s">
        <v>2</v>
      </c>
      <c r="H7" s="123"/>
      <c r="I7" s="123"/>
      <c r="J7" s="123"/>
      <c r="P7" s="8"/>
      <c r="Q7" s="7"/>
    </row>
    <row r="8" spans="1:17" ht="11.15" customHeight="1" x14ac:dyDescent="0.2">
      <c r="A8" s="8"/>
      <c r="B8" s="7"/>
      <c r="K8" s="12"/>
      <c r="L8" s="12"/>
      <c r="M8" s="12"/>
      <c r="P8" s="8"/>
      <c r="Q8" s="7"/>
    </row>
    <row r="9" spans="1:17" ht="13.5" customHeight="1" x14ac:dyDescent="0.2">
      <c r="A9" s="8"/>
      <c r="B9" s="7"/>
      <c r="E9" s="133" t="s">
        <v>3</v>
      </c>
      <c r="F9" s="17"/>
      <c r="G9" s="17" t="s">
        <v>4</v>
      </c>
      <c r="H9" s="17"/>
      <c r="I9" s="258"/>
      <c r="J9" s="258"/>
      <c r="K9" s="17"/>
      <c r="L9" s="17"/>
      <c r="M9" s="17"/>
      <c r="P9" s="8"/>
      <c r="Q9" s="7"/>
    </row>
    <row r="10" spans="1:17" ht="11.15" customHeight="1" x14ac:dyDescent="0.2">
      <c r="A10" s="8"/>
      <c r="B10" s="7"/>
      <c r="P10" s="8"/>
      <c r="Q10" s="7"/>
    </row>
    <row r="11" spans="1:17" ht="13.5" customHeight="1" x14ac:dyDescent="0.2">
      <c r="A11" s="8"/>
      <c r="B11" s="7"/>
      <c r="E11" s="70" t="s">
        <v>5</v>
      </c>
      <c r="F11" s="123"/>
      <c r="G11" s="123" t="str">
        <f>'仕訳(総工事費）'!G11</f>
        <v>管理棟　165.54 ㎡　　飼育・繁殖Ａ棟　232.01 ㎡　　飼育・繁殖Ｂ棟 106.26　㎡</v>
      </c>
      <c r="H11" s="123"/>
      <c r="I11" s="123"/>
      <c r="J11" s="123"/>
      <c r="P11" s="8"/>
      <c r="Q11" s="7"/>
    </row>
    <row r="12" spans="1:17" ht="11.15" customHeight="1" x14ac:dyDescent="0.2">
      <c r="A12" s="8"/>
      <c r="B12" s="7"/>
      <c r="K12" s="12"/>
      <c r="L12" s="12"/>
      <c r="M12" s="12"/>
      <c r="P12" s="8"/>
      <c r="Q12" s="7"/>
    </row>
    <row r="13" spans="1:17" ht="13.5" customHeight="1" x14ac:dyDescent="0.2">
      <c r="A13" s="8"/>
      <c r="B13" s="7"/>
      <c r="E13" s="70" t="s">
        <v>6</v>
      </c>
      <c r="F13" s="123"/>
      <c r="G13" s="137"/>
      <c r="H13" s="123"/>
      <c r="I13" s="123"/>
      <c r="J13" s="838"/>
      <c r="K13" s="838"/>
      <c r="L13" s="838"/>
      <c r="M13" s="17"/>
      <c r="P13" s="8"/>
      <c r="Q13" s="7"/>
    </row>
    <row r="14" spans="1:17" ht="11.15" customHeight="1" x14ac:dyDescent="0.2">
      <c r="A14" s="8"/>
      <c r="B14" s="7"/>
      <c r="P14" s="8"/>
      <c r="Q14" s="7"/>
    </row>
    <row r="15" spans="1:17" ht="18" customHeight="1" x14ac:dyDescent="0.2">
      <c r="A15" s="8"/>
      <c r="B15" s="7"/>
      <c r="C15" s="839" t="s">
        <v>7</v>
      </c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  <c r="O15" s="839"/>
      <c r="P15" s="8"/>
      <c r="Q15" s="7"/>
    </row>
    <row r="16" spans="1:17" ht="11.15" customHeight="1" x14ac:dyDescent="0.2">
      <c r="A16" s="8"/>
      <c r="B16" s="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8"/>
      <c r="Q16" s="7"/>
    </row>
    <row r="17" spans="1:17" ht="11.15" customHeight="1" x14ac:dyDescent="0.2">
      <c r="A17" s="8"/>
      <c r="B17" s="25"/>
      <c r="C17" s="21"/>
      <c r="D17" s="10"/>
      <c r="E17" s="12"/>
      <c r="F17" s="11"/>
      <c r="G17" s="10"/>
      <c r="H17" s="11"/>
      <c r="I17" s="21"/>
      <c r="J17" s="10"/>
      <c r="K17" s="12"/>
      <c r="L17" s="12"/>
      <c r="M17" s="12"/>
      <c r="N17" s="12"/>
      <c r="O17" s="11"/>
      <c r="P17" s="27"/>
      <c r="Q17" s="7"/>
    </row>
    <row r="18" spans="1:17" ht="11.15" customHeight="1" x14ac:dyDescent="0.2">
      <c r="A18" s="8"/>
      <c r="B18" s="25"/>
      <c r="C18" s="22" t="s">
        <v>8</v>
      </c>
      <c r="D18" s="840" t="s">
        <v>9</v>
      </c>
      <c r="E18" s="841"/>
      <c r="F18" s="842"/>
      <c r="G18" s="840" t="s">
        <v>10</v>
      </c>
      <c r="H18" s="842"/>
      <c r="I18" s="22" t="s">
        <v>11</v>
      </c>
      <c r="J18" s="840" t="s">
        <v>12</v>
      </c>
      <c r="K18" s="841"/>
      <c r="L18" s="841"/>
      <c r="M18" s="841"/>
      <c r="N18" s="841"/>
      <c r="O18" s="842"/>
      <c r="P18" s="27"/>
      <c r="Q18" s="7"/>
    </row>
    <row r="19" spans="1:17" ht="11.15" customHeight="1" x14ac:dyDescent="0.2">
      <c r="A19" s="8"/>
      <c r="B19" s="25"/>
      <c r="C19" s="26"/>
      <c r="D19" s="15"/>
      <c r="E19" s="17"/>
      <c r="F19" s="16"/>
      <c r="G19" s="15"/>
      <c r="H19" s="16"/>
      <c r="I19" s="23"/>
      <c r="J19" s="15"/>
      <c r="K19" s="17"/>
      <c r="L19" s="17"/>
      <c r="M19" s="17"/>
      <c r="N19" s="17"/>
      <c r="O19" s="16"/>
      <c r="P19" s="27"/>
      <c r="Q19" s="7"/>
    </row>
    <row r="20" spans="1:17" ht="11.15" customHeight="1" x14ac:dyDescent="0.2">
      <c r="A20" s="8"/>
      <c r="B20" s="25"/>
      <c r="C20" s="28"/>
      <c r="D20" s="259"/>
      <c r="E20" s="260"/>
      <c r="F20" s="261"/>
      <c r="G20" s="10"/>
      <c r="H20" s="11"/>
      <c r="I20" s="21"/>
      <c r="J20" s="10"/>
      <c r="K20" s="12"/>
      <c r="L20" s="12"/>
      <c r="M20" s="12"/>
      <c r="N20" s="12"/>
      <c r="O20" s="12"/>
      <c r="P20" s="27"/>
      <c r="Q20" s="7"/>
    </row>
    <row r="21" spans="1:17" ht="11.15" customHeight="1" x14ac:dyDescent="0.2">
      <c r="A21" s="8"/>
      <c r="B21" s="25"/>
      <c r="C21" s="26" t="s">
        <v>102</v>
      </c>
      <c r="D21" s="262"/>
      <c r="E21" s="17" t="s">
        <v>103</v>
      </c>
      <c r="F21" s="263"/>
      <c r="G21" s="131"/>
      <c r="H21" s="16"/>
      <c r="I21" s="23"/>
      <c r="J21" s="15"/>
      <c r="K21" s="17"/>
      <c r="L21" s="17"/>
      <c r="M21" s="17"/>
      <c r="N21" s="17"/>
      <c r="O21" s="16"/>
      <c r="P21" s="27"/>
      <c r="Q21" s="7"/>
    </row>
    <row r="22" spans="1:17" ht="11.15" customHeight="1" x14ac:dyDescent="0.2">
      <c r="A22" s="8"/>
      <c r="B22" s="25"/>
      <c r="C22" s="22"/>
      <c r="D22" s="264"/>
      <c r="E22" s="1" t="s">
        <v>14</v>
      </c>
      <c r="F22" s="265"/>
      <c r="G22" s="75"/>
      <c r="H22" s="14"/>
      <c r="I22" s="24"/>
      <c r="J22" s="13"/>
      <c r="P22" s="27"/>
      <c r="Q22" s="7"/>
    </row>
    <row r="23" spans="1:17" ht="11.15" customHeight="1" x14ac:dyDescent="0.2">
      <c r="A23" s="8"/>
      <c r="B23" s="25"/>
      <c r="C23" s="26" t="s">
        <v>104</v>
      </c>
      <c r="D23" s="262"/>
      <c r="E23" s="17" t="s">
        <v>105</v>
      </c>
      <c r="F23" s="263"/>
      <c r="G23" s="131"/>
      <c r="H23" s="16"/>
      <c r="I23" s="23"/>
      <c r="J23" s="15"/>
      <c r="K23" s="17"/>
      <c r="L23" s="17"/>
      <c r="M23" s="17"/>
      <c r="N23" s="17"/>
      <c r="O23" s="16"/>
      <c r="P23" s="27"/>
      <c r="Q23" s="7"/>
    </row>
    <row r="24" spans="1:17" ht="11.15" customHeight="1" x14ac:dyDescent="0.2">
      <c r="A24" s="8"/>
      <c r="B24" s="25"/>
      <c r="C24" s="22"/>
      <c r="D24" s="264"/>
      <c r="E24" s="114" t="s">
        <v>14</v>
      </c>
      <c r="F24" s="265"/>
      <c r="G24" s="75"/>
      <c r="H24" s="14"/>
      <c r="I24" s="24"/>
      <c r="J24" s="13"/>
      <c r="P24" s="27"/>
      <c r="Q24" s="7"/>
    </row>
    <row r="25" spans="1:17" ht="11.15" customHeight="1" x14ac:dyDescent="0.2">
      <c r="A25" s="8"/>
      <c r="B25" s="25"/>
      <c r="C25" s="26" t="s">
        <v>106</v>
      </c>
      <c r="D25" s="262"/>
      <c r="E25" s="17" t="s">
        <v>107</v>
      </c>
      <c r="F25" s="263"/>
      <c r="G25" s="131"/>
      <c r="H25" s="16"/>
      <c r="I25" s="23"/>
      <c r="J25" s="15"/>
      <c r="K25" s="17"/>
      <c r="L25" s="17"/>
      <c r="M25" s="17"/>
      <c r="N25" s="17"/>
      <c r="O25" s="16"/>
      <c r="P25" s="27"/>
      <c r="Q25" s="7"/>
    </row>
    <row r="26" spans="1:17" ht="11.15" customHeight="1" x14ac:dyDescent="0.2">
      <c r="A26" s="8"/>
      <c r="B26" s="25"/>
      <c r="C26" s="22"/>
      <c r="D26" s="264"/>
      <c r="E26" s="1" t="s">
        <v>14</v>
      </c>
      <c r="F26" s="265"/>
      <c r="G26" s="114"/>
      <c r="H26" s="14"/>
      <c r="I26" s="24"/>
      <c r="J26" s="13"/>
      <c r="P26" s="27"/>
      <c r="Q26" s="7"/>
    </row>
    <row r="27" spans="1:17" ht="11.15" customHeight="1" x14ac:dyDescent="0.2">
      <c r="A27" s="8"/>
      <c r="B27" s="25"/>
      <c r="C27" s="26"/>
      <c r="D27" s="262"/>
      <c r="E27" s="17"/>
      <c r="F27" s="263"/>
      <c r="G27" s="131"/>
      <c r="H27" s="16"/>
      <c r="I27" s="23"/>
      <c r="J27" s="15"/>
      <c r="K27" s="17"/>
      <c r="L27" s="17"/>
      <c r="M27" s="17"/>
      <c r="N27" s="17"/>
      <c r="O27" s="16"/>
      <c r="P27" s="27"/>
      <c r="Q27" s="7"/>
    </row>
    <row r="28" spans="1:17" ht="11.15" customHeight="1" x14ac:dyDescent="0.2">
      <c r="A28" s="8"/>
      <c r="B28" s="25"/>
      <c r="C28" s="22"/>
      <c r="D28" s="264"/>
      <c r="E28" s="114"/>
      <c r="F28" s="265"/>
      <c r="G28" s="114"/>
      <c r="H28" s="14"/>
      <c r="I28" s="24"/>
      <c r="J28" s="13"/>
      <c r="P28" s="27"/>
      <c r="Q28" s="7"/>
    </row>
    <row r="29" spans="1:17" ht="11.15" customHeight="1" x14ac:dyDescent="0.2">
      <c r="A29" s="8"/>
      <c r="B29" s="25"/>
      <c r="C29" s="26"/>
      <c r="D29" s="262"/>
      <c r="E29" s="17"/>
      <c r="F29" s="263"/>
      <c r="G29" s="131"/>
      <c r="H29" s="16"/>
      <c r="I29" s="23"/>
      <c r="J29" s="15"/>
      <c r="K29" s="17"/>
      <c r="L29" s="17"/>
      <c r="M29" s="17"/>
      <c r="N29" s="17"/>
      <c r="O29" s="16"/>
      <c r="P29" s="27"/>
      <c r="Q29" s="7"/>
    </row>
    <row r="30" spans="1:17" ht="11.15" customHeight="1" x14ac:dyDescent="0.2">
      <c r="A30" s="8"/>
      <c r="B30" s="25"/>
      <c r="C30" s="22"/>
      <c r="D30" s="264"/>
      <c r="F30" s="265"/>
      <c r="G30" s="75"/>
      <c r="H30" s="14"/>
      <c r="I30" s="24"/>
      <c r="J30" s="13"/>
      <c r="P30" s="27"/>
      <c r="Q30" s="7"/>
    </row>
    <row r="31" spans="1:17" ht="11.15" customHeight="1" x14ac:dyDescent="0.2">
      <c r="A31" s="8"/>
      <c r="B31" s="25"/>
      <c r="C31" s="26"/>
      <c r="D31" s="267"/>
      <c r="E31" s="17"/>
      <c r="F31" s="263"/>
      <c r="G31" s="131"/>
      <c r="H31" s="16"/>
      <c r="I31" s="23"/>
      <c r="J31" s="15"/>
      <c r="K31" s="17"/>
      <c r="L31" s="17"/>
      <c r="M31" s="17"/>
      <c r="N31" s="17"/>
      <c r="O31" s="16"/>
      <c r="P31" s="27"/>
      <c r="Q31" s="7"/>
    </row>
    <row r="32" spans="1:17" ht="11.15" customHeight="1" x14ac:dyDescent="0.2">
      <c r="A32" s="8"/>
      <c r="B32" s="25"/>
      <c r="C32" s="22"/>
      <c r="D32" s="264"/>
      <c r="E32" s="114"/>
      <c r="F32" s="265"/>
      <c r="G32" s="127"/>
      <c r="H32" s="14"/>
      <c r="I32" s="24"/>
      <c r="J32" s="13"/>
      <c r="P32" s="27"/>
      <c r="Q32" s="7"/>
    </row>
    <row r="33" spans="1:17" ht="11.15" customHeight="1" x14ac:dyDescent="0.2">
      <c r="A33" s="8"/>
      <c r="B33" s="25"/>
      <c r="C33" s="26"/>
      <c r="D33" s="262"/>
      <c r="E33" s="17"/>
      <c r="F33" s="263"/>
      <c r="G33" s="131"/>
      <c r="H33" s="16"/>
      <c r="I33" s="23"/>
      <c r="J33" s="15"/>
      <c r="K33" s="17"/>
      <c r="L33" s="17"/>
      <c r="M33" s="17"/>
      <c r="N33" s="17"/>
      <c r="O33" s="16"/>
      <c r="P33" s="27"/>
      <c r="Q33" s="7"/>
    </row>
    <row r="34" spans="1:17" ht="11.15" customHeight="1" x14ac:dyDescent="0.2">
      <c r="A34" s="8"/>
      <c r="B34" s="25"/>
      <c r="C34" s="22"/>
      <c r="D34" s="264"/>
      <c r="E34" s="114"/>
      <c r="F34" s="265"/>
      <c r="G34" s="75"/>
      <c r="H34" s="14"/>
      <c r="I34" s="24"/>
      <c r="J34" s="13"/>
      <c r="P34" s="27"/>
      <c r="Q34" s="7"/>
    </row>
    <row r="35" spans="1:17" ht="11.15" customHeight="1" x14ac:dyDescent="0.2">
      <c r="A35" s="8"/>
      <c r="B35" s="25"/>
      <c r="C35" s="26"/>
      <c r="D35" s="262"/>
      <c r="E35" s="17"/>
      <c r="F35" s="263"/>
      <c r="G35" s="131"/>
      <c r="H35" s="16"/>
      <c r="I35" s="23"/>
      <c r="J35" s="15"/>
      <c r="K35" s="17"/>
      <c r="L35" s="17"/>
      <c r="M35" s="17"/>
      <c r="N35" s="17"/>
      <c r="O35" s="16"/>
      <c r="P35" s="27"/>
      <c r="Q35" s="7"/>
    </row>
    <row r="36" spans="1:17" ht="11.15" customHeight="1" x14ac:dyDescent="0.2">
      <c r="A36" s="8"/>
      <c r="B36" s="25"/>
      <c r="C36" s="22"/>
      <c r="D36" s="264"/>
      <c r="E36" s="145"/>
      <c r="F36" s="265"/>
      <c r="G36" s="75"/>
      <c r="H36" s="14"/>
      <c r="I36" s="24"/>
      <c r="J36" s="13"/>
      <c r="P36" s="27"/>
      <c r="Q36" s="7"/>
    </row>
    <row r="37" spans="1:17" ht="11.15" customHeight="1" x14ac:dyDescent="0.2">
      <c r="A37" s="8"/>
      <c r="B37" s="25"/>
      <c r="C37" s="26"/>
      <c r="D37" s="262"/>
      <c r="E37" s="17"/>
      <c r="F37" s="263"/>
      <c r="G37" s="131"/>
      <c r="H37" s="16"/>
      <c r="I37" s="23"/>
      <c r="J37" s="15"/>
      <c r="K37" s="17"/>
      <c r="L37" s="17"/>
      <c r="M37" s="17"/>
      <c r="N37" s="17"/>
      <c r="O37" s="16"/>
      <c r="P37" s="27"/>
      <c r="Q37" s="7"/>
    </row>
    <row r="38" spans="1:17" ht="11.15" customHeight="1" x14ac:dyDescent="0.2">
      <c r="A38" s="8"/>
      <c r="B38" s="25"/>
      <c r="C38" s="22"/>
      <c r="D38" s="264"/>
      <c r="E38" s="145"/>
      <c r="F38" s="265"/>
      <c r="G38" s="75"/>
      <c r="H38" s="14"/>
      <c r="I38" s="10"/>
      <c r="J38" s="10"/>
      <c r="K38" s="12"/>
      <c r="L38" s="12"/>
      <c r="P38" s="27"/>
      <c r="Q38" s="7"/>
    </row>
    <row r="39" spans="1:17" ht="11.15" customHeight="1" x14ac:dyDescent="0.2">
      <c r="A39" s="8"/>
      <c r="B39" s="25"/>
      <c r="C39" s="26"/>
      <c r="D39" s="262"/>
      <c r="E39" s="17"/>
      <c r="F39" s="263"/>
      <c r="G39" s="131"/>
      <c r="H39" s="16"/>
      <c r="I39" s="15"/>
      <c r="J39" s="15"/>
      <c r="K39" s="17"/>
      <c r="L39" s="17"/>
      <c r="M39" s="17"/>
      <c r="N39" s="17"/>
      <c r="O39" s="16"/>
      <c r="P39" s="27"/>
      <c r="Q39" s="7"/>
    </row>
    <row r="40" spans="1:17" ht="11.15" customHeight="1" x14ac:dyDescent="0.2">
      <c r="A40" s="8"/>
      <c r="B40" s="7"/>
      <c r="C40" s="158"/>
      <c r="D40" s="268"/>
      <c r="E40" s="260"/>
      <c r="F40" s="261"/>
      <c r="G40" s="12"/>
      <c r="H40" s="12"/>
      <c r="I40" s="10"/>
      <c r="J40" s="10"/>
      <c r="K40" s="12"/>
      <c r="L40" s="12"/>
      <c r="M40" s="12"/>
      <c r="N40" s="12"/>
      <c r="O40" s="11"/>
      <c r="P40" s="8"/>
      <c r="Q40" s="7"/>
    </row>
    <row r="41" spans="1:17" ht="11.15" customHeight="1" x14ac:dyDescent="0.2">
      <c r="B41" s="7"/>
      <c r="C41" s="42"/>
      <c r="D41" s="262"/>
      <c r="E41" s="248" t="s">
        <v>108</v>
      </c>
      <c r="F41" s="263"/>
      <c r="G41" s="131"/>
      <c r="H41" s="16"/>
      <c r="I41" s="15"/>
      <c r="J41" s="15"/>
      <c r="K41" s="17"/>
      <c r="L41" s="17"/>
      <c r="M41" s="17"/>
      <c r="N41" s="17"/>
      <c r="O41" s="16"/>
      <c r="P41" s="8"/>
    </row>
    <row r="42" spans="1:17" ht="11.15" customHeight="1" x14ac:dyDescent="0.2">
      <c r="B42" s="18"/>
      <c r="C42" s="35"/>
      <c r="D42" s="269"/>
      <c r="E42" s="270"/>
      <c r="F42" s="270"/>
      <c r="G42" s="9"/>
      <c r="H42" s="9"/>
      <c r="I42" s="9"/>
      <c r="J42" s="9"/>
      <c r="K42" s="9"/>
      <c r="L42" s="9"/>
      <c r="M42" s="9"/>
      <c r="N42" s="9"/>
      <c r="O42" s="9"/>
      <c r="P42" s="19"/>
    </row>
    <row r="47" spans="1:17" ht="19.5" customHeight="1" x14ac:dyDescent="0.2">
      <c r="A47" s="7"/>
    </row>
    <row r="49" spans="1:1" ht="13.5" customHeight="1" x14ac:dyDescent="0.2">
      <c r="A49" s="7"/>
    </row>
    <row r="50" spans="1:1" ht="10.5" customHeight="1" x14ac:dyDescent="0.2"/>
    <row r="51" spans="1:1" ht="13.5" customHeight="1" x14ac:dyDescent="0.2"/>
    <row r="52" spans="1:1" ht="11.25" customHeight="1" x14ac:dyDescent="0.2"/>
    <row r="53" spans="1:1" ht="13.5" customHeight="1" x14ac:dyDescent="0.2"/>
    <row r="54" spans="1:1" ht="11.25" customHeight="1" x14ac:dyDescent="0.2"/>
    <row r="55" spans="1:1" ht="13.5" customHeight="1" x14ac:dyDescent="0.2">
      <c r="A55" s="7"/>
    </row>
    <row r="57" spans="1:1" ht="18" customHeight="1" x14ac:dyDescent="0.2">
      <c r="A57" s="7"/>
    </row>
  </sheetData>
  <mergeCells count="6">
    <mergeCell ref="C5:O5"/>
    <mergeCell ref="D18:F18"/>
    <mergeCell ref="G18:H18"/>
    <mergeCell ref="J18:O18"/>
    <mergeCell ref="C15:O15"/>
    <mergeCell ref="J13:L13"/>
  </mergeCells>
  <phoneticPr fontId="5"/>
  <pageMargins left="0.70866141732283472" right="0.19685039370078741" top="0.61" bottom="0.16" header="0.66" footer="0.21"/>
  <pageSetup paperSize="9" scale="96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8F768-17AD-4DF1-A693-D828B65BEF96}">
  <dimension ref="A1:AO901"/>
  <sheetViews>
    <sheetView showGridLines="0" showZeros="0" view="pageBreakPreview" topLeftCell="N1" zoomScale="70" zoomScaleNormal="100" zoomScaleSheetLayoutView="70" workbookViewId="0">
      <selection activeCell="G22" sqref="G22"/>
    </sheetView>
  </sheetViews>
  <sheetFormatPr defaultColWidth="9" defaultRowHeight="11.15" customHeight="1" x14ac:dyDescent="0.2"/>
  <cols>
    <col min="1" max="1" width="4.54296875" style="1" customWidth="1"/>
    <col min="2" max="2" width="24" style="1" customWidth="1"/>
    <col min="3" max="3" width="24.453125" style="1" customWidth="1"/>
    <col min="4" max="4" width="10.6328125" style="1" customWidth="1"/>
    <col min="5" max="5" width="6.54296875" style="1" customWidth="1"/>
    <col min="6" max="7" width="20.54296875" style="1" customWidth="1"/>
    <col min="8" max="8" width="3.90625" style="1" customWidth="1"/>
    <col min="9" max="9" width="9.453125" style="1" customWidth="1"/>
    <col min="10" max="10" width="2.54296875" style="1" customWidth="1"/>
    <col min="11" max="11" width="9.453125" style="1" customWidth="1"/>
    <col min="12" max="12" width="4.54296875" style="1" customWidth="1"/>
    <col min="13" max="14" width="24.453125" style="1" customWidth="1"/>
    <col min="15" max="15" width="10.90625" style="1" customWidth="1"/>
    <col min="16" max="16" width="6.54296875" style="1" customWidth="1"/>
    <col min="17" max="18" width="20.54296875" style="1" customWidth="1"/>
    <col min="19" max="19" width="3.90625" style="1" customWidth="1"/>
    <col min="20" max="20" width="9.453125" style="1" customWidth="1"/>
    <col min="21" max="21" width="2.54296875" style="1" customWidth="1"/>
    <col min="22" max="22" width="9.453125" style="1" customWidth="1"/>
    <col min="23" max="23" width="4.54296875" style="1" customWidth="1"/>
    <col min="24" max="25" width="24.453125" style="1" customWidth="1"/>
    <col min="26" max="26" width="10.90625" style="1" customWidth="1"/>
    <col min="27" max="27" width="6.54296875" style="1" customWidth="1"/>
    <col min="28" max="29" width="20.54296875" style="1" customWidth="1"/>
    <col min="30" max="30" width="4" style="1" customWidth="1"/>
    <col min="31" max="31" width="9.453125" style="1" customWidth="1"/>
    <col min="32" max="32" width="2.54296875" style="1" customWidth="1"/>
    <col min="33" max="33" width="9.453125" style="1" customWidth="1"/>
    <col min="34" max="16384" width="9" style="1"/>
  </cols>
  <sheetData>
    <row r="1" spans="1:33" ht="10.5" customHeight="1" x14ac:dyDescent="0.2"/>
    <row r="2" spans="1:33" ht="11.25" customHeight="1" x14ac:dyDescent="0.2">
      <c r="B2" s="1">
        <f>'仕訳(総工事費）'!G6</f>
        <v>0</v>
      </c>
      <c r="M2" s="1">
        <f>'仕訳(総工事費）'!R6</f>
        <v>0</v>
      </c>
      <c r="X2" s="1">
        <f>'仕訳(総工事費）'!AC6</f>
        <v>0</v>
      </c>
    </row>
    <row r="3" spans="1:33" ht="11.25" customHeight="1" x14ac:dyDescent="0.2">
      <c r="B3" s="31" t="str">
        <f>'仕訳(総工事費）'!G7</f>
        <v>令和７年度（繰越）ヤンバルクイナ飼育・繁殖施設屋根改修工事</v>
      </c>
      <c r="K3" s="712">
        <v>1</v>
      </c>
      <c r="M3" s="31">
        <f>'仕訳(総工事費）'!R7</f>
        <v>0</v>
      </c>
      <c r="V3" s="712">
        <f>K54+1</f>
        <v>3</v>
      </c>
      <c r="X3" s="31">
        <f>'仕訳(総工事費）'!AC7</f>
        <v>0</v>
      </c>
      <c r="AG3" s="712">
        <f>V54+1</f>
        <v>5</v>
      </c>
    </row>
    <row r="4" spans="1:33" ht="11.2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6"/>
      <c r="L4" s="4"/>
      <c r="M4" s="5"/>
      <c r="N4" s="5"/>
      <c r="O4" s="5"/>
      <c r="P4" s="5"/>
      <c r="Q4" s="5"/>
      <c r="R4" s="5"/>
      <c r="S4" s="5"/>
      <c r="T4" s="5"/>
      <c r="U4" s="5"/>
      <c r="V4" s="6"/>
      <c r="W4" s="4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7.25" customHeight="1" x14ac:dyDescent="0.2">
      <c r="A5" s="888" t="s">
        <v>109</v>
      </c>
      <c r="B5" s="889"/>
      <c r="C5" s="889"/>
      <c r="D5" s="889"/>
      <c r="E5" s="889"/>
      <c r="F5" s="889"/>
      <c r="G5" s="889"/>
      <c r="H5" s="889"/>
      <c r="I5" s="889"/>
      <c r="J5" s="889"/>
      <c r="K5" s="890"/>
      <c r="L5" s="888" t="s">
        <v>109</v>
      </c>
      <c r="M5" s="889"/>
      <c r="N5" s="889"/>
      <c r="O5" s="889"/>
      <c r="P5" s="889"/>
      <c r="Q5" s="889"/>
      <c r="R5" s="889"/>
      <c r="S5" s="889"/>
      <c r="T5" s="889"/>
      <c r="U5" s="889"/>
      <c r="V5" s="890"/>
      <c r="W5" s="888" t="s">
        <v>109</v>
      </c>
      <c r="X5" s="889"/>
      <c r="Y5" s="889"/>
      <c r="Z5" s="889"/>
      <c r="AA5" s="889"/>
      <c r="AB5" s="889"/>
      <c r="AC5" s="889"/>
      <c r="AD5" s="889"/>
      <c r="AE5" s="889"/>
      <c r="AF5" s="889"/>
      <c r="AG5" s="890"/>
    </row>
    <row r="6" spans="1:33" ht="11.25" customHeight="1" x14ac:dyDescent="0.2">
      <c r="A6" s="29"/>
      <c r="B6" s="17"/>
      <c r="C6" s="17"/>
      <c r="D6" s="17"/>
      <c r="E6" s="17"/>
      <c r="F6" s="17"/>
      <c r="G6" s="17"/>
      <c r="H6" s="17"/>
      <c r="I6" s="17"/>
      <c r="J6" s="17"/>
      <c r="K6" s="30"/>
      <c r="L6" s="29"/>
      <c r="M6" s="17"/>
      <c r="N6" s="17"/>
      <c r="O6" s="17"/>
      <c r="P6" s="17"/>
      <c r="Q6" s="17"/>
      <c r="R6" s="17"/>
      <c r="S6" s="17"/>
      <c r="T6" s="17"/>
      <c r="U6" s="17"/>
      <c r="V6" s="30"/>
      <c r="W6" s="29"/>
      <c r="X6" s="17"/>
      <c r="Y6" s="17"/>
      <c r="Z6" s="17"/>
      <c r="AA6" s="17"/>
      <c r="AB6" s="17"/>
      <c r="AC6" s="17"/>
      <c r="AD6" s="17"/>
      <c r="AE6" s="17"/>
      <c r="AF6" s="17"/>
      <c r="AG6" s="30"/>
    </row>
    <row r="7" spans="1:33" ht="11.25" customHeight="1" x14ac:dyDescent="0.2">
      <c r="A7" s="7"/>
      <c r="B7" s="21"/>
      <c r="D7" s="21"/>
      <c r="F7" s="21"/>
      <c r="H7" s="10"/>
      <c r="I7" s="12"/>
      <c r="J7" s="12"/>
      <c r="K7" s="33"/>
      <c r="L7" s="7"/>
      <c r="M7" s="21"/>
      <c r="O7" s="21"/>
      <c r="Q7" s="21"/>
      <c r="S7" s="10"/>
      <c r="T7" s="12"/>
      <c r="U7" s="12"/>
      <c r="V7" s="33"/>
      <c r="W7" s="7"/>
      <c r="X7" s="21"/>
      <c r="Z7" s="21"/>
      <c r="AB7" s="21"/>
      <c r="AD7" s="10"/>
      <c r="AE7" s="12"/>
      <c r="AF7" s="12"/>
      <c r="AG7" s="33"/>
    </row>
    <row r="8" spans="1:33" ht="11.25" customHeight="1" x14ac:dyDescent="0.2">
      <c r="A8" s="32" t="s">
        <v>8</v>
      </c>
      <c r="B8" s="22" t="s">
        <v>110</v>
      </c>
      <c r="C8" s="3" t="s">
        <v>111</v>
      </c>
      <c r="D8" s="22" t="s">
        <v>112</v>
      </c>
      <c r="E8" s="3" t="s">
        <v>113</v>
      </c>
      <c r="F8" s="22" t="s">
        <v>114</v>
      </c>
      <c r="G8" s="3" t="s">
        <v>115</v>
      </c>
      <c r="H8" s="20"/>
      <c r="I8" s="841" t="s">
        <v>116</v>
      </c>
      <c r="J8" s="841"/>
      <c r="K8" s="891"/>
      <c r="L8" s="32" t="s">
        <v>8</v>
      </c>
      <c r="M8" s="22" t="s">
        <v>110</v>
      </c>
      <c r="N8" s="3" t="s">
        <v>111</v>
      </c>
      <c r="O8" s="22" t="s">
        <v>112</v>
      </c>
      <c r="P8" s="3" t="s">
        <v>113</v>
      </c>
      <c r="Q8" s="22" t="s">
        <v>114</v>
      </c>
      <c r="R8" s="3" t="s">
        <v>115</v>
      </c>
      <c r="S8" s="20"/>
      <c r="T8" s="841" t="s">
        <v>116</v>
      </c>
      <c r="U8" s="841"/>
      <c r="V8" s="891"/>
      <c r="W8" s="32" t="s">
        <v>8</v>
      </c>
      <c r="X8" s="22" t="s">
        <v>110</v>
      </c>
      <c r="Y8" s="3" t="s">
        <v>111</v>
      </c>
      <c r="Z8" s="22" t="s">
        <v>112</v>
      </c>
      <c r="AA8" s="3" t="s">
        <v>113</v>
      </c>
      <c r="AB8" s="22" t="s">
        <v>114</v>
      </c>
      <c r="AC8" s="3" t="s">
        <v>115</v>
      </c>
      <c r="AD8" s="20"/>
      <c r="AE8" s="841" t="s">
        <v>116</v>
      </c>
      <c r="AF8" s="841"/>
      <c r="AG8" s="891"/>
    </row>
    <row r="9" spans="1:33" ht="11.25" customHeight="1" x14ac:dyDescent="0.2">
      <c r="A9" s="29"/>
      <c r="B9" s="23"/>
      <c r="C9" s="17"/>
      <c r="D9" s="23"/>
      <c r="E9" s="17"/>
      <c r="F9" s="23"/>
      <c r="G9" s="17"/>
      <c r="H9" s="15"/>
      <c r="I9" s="17"/>
      <c r="J9" s="17"/>
      <c r="K9" s="30"/>
      <c r="L9" s="29"/>
      <c r="M9" s="23"/>
      <c r="N9" s="17"/>
      <c r="O9" s="23"/>
      <c r="P9" s="17"/>
      <c r="Q9" s="23"/>
      <c r="R9" s="17"/>
      <c r="S9" s="15"/>
      <c r="T9" s="17"/>
      <c r="U9" s="17"/>
      <c r="V9" s="30"/>
      <c r="W9" s="29"/>
      <c r="X9" s="23"/>
      <c r="Y9" s="17"/>
      <c r="Z9" s="23"/>
      <c r="AA9" s="17"/>
      <c r="AB9" s="23"/>
      <c r="AC9" s="17"/>
      <c r="AD9" s="15"/>
      <c r="AE9" s="17"/>
      <c r="AF9" s="17"/>
      <c r="AG9" s="30"/>
    </row>
    <row r="10" spans="1:33" ht="11.25" customHeight="1" x14ac:dyDescent="0.2">
      <c r="A10" s="120"/>
      <c r="B10" s="65"/>
      <c r="C10" s="31"/>
      <c r="D10" s="65"/>
      <c r="E10" s="3"/>
      <c r="F10" s="81"/>
      <c r="G10" s="82"/>
      <c r="H10" s="229"/>
      <c r="I10" s="83"/>
      <c r="J10" s="67"/>
      <c r="K10" s="105"/>
      <c r="L10" s="120"/>
      <c r="M10" s="65"/>
      <c r="N10" s="31"/>
      <c r="O10" s="65"/>
      <c r="P10" s="3"/>
      <c r="Q10" s="81"/>
      <c r="R10" s="82"/>
      <c r="S10" s="229"/>
      <c r="T10" s="83"/>
      <c r="U10" s="67"/>
      <c r="V10" s="105"/>
      <c r="W10" s="120"/>
      <c r="X10" s="65"/>
      <c r="Y10" s="31"/>
      <c r="Z10" s="65"/>
      <c r="AA10" s="3"/>
      <c r="AB10" s="81"/>
      <c r="AC10" s="82"/>
      <c r="AD10" s="229"/>
      <c r="AE10" s="83"/>
      <c r="AF10" s="67"/>
      <c r="AG10" s="105"/>
    </row>
    <row r="11" spans="1:33" ht="11.25" customHeight="1" x14ac:dyDescent="0.2">
      <c r="A11" s="129" t="s">
        <v>102</v>
      </c>
      <c r="B11" s="68" t="s">
        <v>117</v>
      </c>
      <c r="C11" s="168"/>
      <c r="D11" s="166"/>
      <c r="E11" s="3"/>
      <c r="F11" s="57"/>
      <c r="G11" s="74"/>
      <c r="H11" s="165"/>
      <c r="I11" s="45"/>
      <c r="J11" s="69"/>
      <c r="K11" s="101"/>
      <c r="L11" s="129" t="s">
        <v>104</v>
      </c>
      <c r="M11" s="68" t="s">
        <v>118</v>
      </c>
      <c r="N11" s="168"/>
      <c r="O11" s="166"/>
      <c r="P11" s="3"/>
      <c r="Q11" s="57"/>
      <c r="R11" s="74"/>
      <c r="S11" s="165"/>
      <c r="T11" s="45"/>
      <c r="U11" s="69"/>
      <c r="V11" s="101"/>
      <c r="W11" s="129" t="s">
        <v>119</v>
      </c>
      <c r="X11" s="68" t="s">
        <v>120</v>
      </c>
      <c r="Y11" s="168"/>
      <c r="Z11" s="166"/>
      <c r="AA11" s="3"/>
      <c r="AB11" s="57"/>
      <c r="AC11" s="74"/>
      <c r="AD11" s="165"/>
      <c r="AE11" s="45"/>
      <c r="AF11" s="69"/>
      <c r="AG11" s="101"/>
    </row>
    <row r="12" spans="1:33" ht="11.25" customHeight="1" x14ac:dyDescent="0.2">
      <c r="A12" s="120"/>
      <c r="B12" s="66"/>
      <c r="C12" s="67"/>
      <c r="D12" s="66"/>
      <c r="E12" s="170"/>
      <c r="F12" s="73"/>
      <c r="G12" s="153"/>
      <c r="H12" s="232"/>
      <c r="I12" s="75"/>
      <c r="J12" s="31"/>
      <c r="K12" s="94"/>
      <c r="L12" s="120"/>
      <c r="M12" s="66"/>
      <c r="N12" s="67"/>
      <c r="O12" s="66"/>
      <c r="P12" s="170"/>
      <c r="Q12" s="73"/>
      <c r="R12" s="153"/>
      <c r="S12" s="232"/>
      <c r="T12" s="75"/>
      <c r="U12" s="31"/>
      <c r="V12" s="94"/>
      <c r="W12" s="120"/>
      <c r="X12" s="66"/>
      <c r="Y12" s="67"/>
      <c r="Z12" s="66"/>
      <c r="AA12" s="170"/>
      <c r="AB12" s="73"/>
      <c r="AC12" s="153"/>
      <c r="AD12" s="232"/>
      <c r="AE12" s="75"/>
      <c r="AF12" s="31"/>
      <c r="AG12" s="94"/>
    </row>
    <row r="13" spans="1:33" ht="11.25" customHeight="1" x14ac:dyDescent="0.2">
      <c r="A13" s="129"/>
      <c r="B13" s="68"/>
      <c r="C13" s="169"/>
      <c r="D13" s="167"/>
      <c r="E13" s="164"/>
      <c r="F13" s="73"/>
      <c r="G13" s="74"/>
      <c r="H13" s="165"/>
      <c r="I13" s="75"/>
      <c r="J13" s="31"/>
      <c r="K13" s="94"/>
      <c r="L13" s="129"/>
      <c r="M13" s="68"/>
      <c r="N13" s="169"/>
      <c r="O13" s="167"/>
      <c r="P13" s="164"/>
      <c r="Q13" s="73"/>
      <c r="R13" s="74"/>
      <c r="S13" s="165"/>
      <c r="T13" s="75"/>
      <c r="U13" s="31"/>
      <c r="V13" s="94"/>
      <c r="W13" s="129"/>
      <c r="X13" s="68"/>
      <c r="Y13" s="169"/>
      <c r="Z13" s="167"/>
      <c r="AA13" s="164"/>
      <c r="AB13" s="73"/>
      <c r="AC13" s="74"/>
      <c r="AD13" s="165"/>
      <c r="AE13" s="75"/>
      <c r="AF13" s="31"/>
      <c r="AG13" s="94"/>
    </row>
    <row r="14" spans="1:33" ht="11.25" customHeight="1" x14ac:dyDescent="0.2">
      <c r="A14" s="128"/>
      <c r="B14" s="66"/>
      <c r="C14" s="67"/>
      <c r="D14" s="65"/>
      <c r="E14" s="77"/>
      <c r="F14" s="81"/>
      <c r="G14" s="82"/>
      <c r="H14" s="229"/>
      <c r="I14" s="246"/>
      <c r="J14" s="96"/>
      <c r="K14" s="192"/>
      <c r="L14" s="128"/>
      <c r="M14" s="66"/>
      <c r="N14" s="67"/>
      <c r="O14" s="65"/>
      <c r="P14" s="77"/>
      <c r="Q14" s="81"/>
      <c r="R14" s="82"/>
      <c r="S14" s="229"/>
      <c r="T14" s="246"/>
      <c r="U14" s="96"/>
      <c r="V14" s="192"/>
      <c r="W14" s="128"/>
      <c r="X14" s="66"/>
      <c r="Y14" s="67"/>
      <c r="Z14" s="65"/>
      <c r="AA14" s="77"/>
      <c r="AB14" s="81"/>
      <c r="AC14" s="82"/>
      <c r="AD14" s="229"/>
      <c r="AE14" s="246"/>
      <c r="AF14" s="96"/>
      <c r="AG14" s="192"/>
    </row>
    <row r="15" spans="1:33" ht="11.25" customHeight="1" x14ac:dyDescent="0.2">
      <c r="A15" s="129">
        <v>1</v>
      </c>
      <c r="B15" s="65" t="s">
        <v>121</v>
      </c>
      <c r="C15" s="69"/>
      <c r="D15" s="179"/>
      <c r="E15" s="3"/>
      <c r="F15" s="73"/>
      <c r="G15" s="71"/>
      <c r="H15" s="230"/>
      <c r="I15" s="100"/>
      <c r="J15" s="100"/>
      <c r="K15" s="189"/>
      <c r="L15" s="129">
        <v>1</v>
      </c>
      <c r="M15" s="65" t="s">
        <v>121</v>
      </c>
      <c r="N15" s="69"/>
      <c r="O15" s="179"/>
      <c r="P15" s="3"/>
      <c r="Q15" s="73"/>
      <c r="R15" s="71"/>
      <c r="S15" s="230"/>
      <c r="T15" s="100"/>
      <c r="U15" s="100"/>
      <c r="V15" s="189"/>
      <c r="W15" s="129">
        <v>1</v>
      </c>
      <c r="X15" s="65" t="s">
        <v>121</v>
      </c>
      <c r="Y15" s="69"/>
      <c r="Z15" s="179"/>
      <c r="AA15" s="3"/>
      <c r="AB15" s="73"/>
      <c r="AC15" s="71"/>
      <c r="AD15" s="230"/>
      <c r="AE15" s="100"/>
      <c r="AF15" s="100"/>
      <c r="AG15" s="189"/>
    </row>
    <row r="16" spans="1:33" ht="11.25" customHeight="1" x14ac:dyDescent="0.2">
      <c r="A16" s="120"/>
      <c r="B16" s="141"/>
      <c r="C16" s="660"/>
      <c r="D16" s="194"/>
      <c r="E16" s="77"/>
      <c r="F16" s="139"/>
      <c r="G16" s="142"/>
      <c r="H16" s="231"/>
      <c r="I16" s="246"/>
      <c r="J16" s="96"/>
      <c r="K16" s="192"/>
      <c r="L16" s="120"/>
      <c r="M16" s="141"/>
      <c r="N16" s="660"/>
      <c r="O16" s="194"/>
      <c r="P16" s="77"/>
      <c r="Q16" s="139"/>
      <c r="R16" s="142"/>
      <c r="S16" s="231"/>
      <c r="T16" s="246"/>
      <c r="U16" s="96"/>
      <c r="V16" s="192"/>
      <c r="W16" s="120"/>
      <c r="X16" s="141"/>
      <c r="Y16" s="660"/>
      <c r="Z16" s="194"/>
      <c r="AA16" s="77"/>
      <c r="AB16" s="139"/>
      <c r="AC16" s="142"/>
      <c r="AD16" s="231"/>
      <c r="AE16" s="246"/>
      <c r="AF16" s="96"/>
      <c r="AG16" s="192"/>
    </row>
    <row r="17" spans="1:33" ht="11.25" customHeight="1" x14ac:dyDescent="0.2">
      <c r="A17" s="120"/>
      <c r="B17" s="68" t="s">
        <v>122</v>
      </c>
      <c r="C17" s="699" t="s">
        <v>123</v>
      </c>
      <c r="D17" s="167">
        <f>仮設数量!L9</f>
        <v>164</v>
      </c>
      <c r="E17" s="3" t="s">
        <v>124</v>
      </c>
      <c r="F17" s="57"/>
      <c r="G17" s="71"/>
      <c r="H17" s="165"/>
      <c r="I17" s="227" t="s">
        <v>125</v>
      </c>
      <c r="J17" s="100"/>
      <c r="K17" s="213" t="s">
        <v>126</v>
      </c>
      <c r="L17" s="120"/>
      <c r="M17" s="68" t="s">
        <v>122</v>
      </c>
      <c r="N17" s="699" t="s">
        <v>123</v>
      </c>
      <c r="O17" s="167">
        <f>仮設数量!L12</f>
        <v>232</v>
      </c>
      <c r="P17" s="3" t="s">
        <v>124</v>
      </c>
      <c r="Q17" s="57"/>
      <c r="R17" s="71"/>
      <c r="S17" s="165"/>
      <c r="T17" s="227" t="s">
        <v>125</v>
      </c>
      <c r="U17" s="100"/>
      <c r="V17" s="213" t="s">
        <v>126</v>
      </c>
      <c r="W17" s="120"/>
      <c r="X17" s="68" t="s">
        <v>122</v>
      </c>
      <c r="Y17" s="699" t="s">
        <v>123</v>
      </c>
      <c r="Z17" s="167">
        <f>仮設数量!L15</f>
        <v>106</v>
      </c>
      <c r="AA17" s="3" t="s">
        <v>124</v>
      </c>
      <c r="AB17" s="57"/>
      <c r="AC17" s="71"/>
      <c r="AD17" s="165"/>
      <c r="AE17" s="227" t="s">
        <v>125</v>
      </c>
      <c r="AF17" s="100"/>
      <c r="AG17" s="213" t="s">
        <v>126</v>
      </c>
    </row>
    <row r="18" spans="1:33" ht="11.25" customHeight="1" x14ac:dyDescent="0.2">
      <c r="A18" s="128"/>
      <c r="B18" s="143"/>
      <c r="C18" s="698"/>
      <c r="D18" s="166"/>
      <c r="E18" s="172"/>
      <c r="F18" s="73"/>
      <c r="G18" s="144"/>
      <c r="H18" s="232"/>
      <c r="I18" s="372"/>
      <c r="J18" s="85"/>
      <c r="K18" s="676"/>
      <c r="L18" s="128"/>
      <c r="M18" s="143"/>
      <c r="N18" s="698"/>
      <c r="O18" s="166"/>
      <c r="P18" s="172"/>
      <c r="Q18" s="73"/>
      <c r="R18" s="144"/>
      <c r="S18" s="232"/>
      <c r="T18" s="372"/>
      <c r="U18" s="85"/>
      <c r="V18" s="676"/>
      <c r="W18" s="128"/>
      <c r="X18" s="143"/>
      <c r="Y18" s="698"/>
      <c r="Z18" s="166"/>
      <c r="AA18" s="172"/>
      <c r="AB18" s="73"/>
      <c r="AC18" s="144"/>
      <c r="AD18" s="232"/>
      <c r="AE18" s="372"/>
      <c r="AF18" s="85"/>
      <c r="AG18" s="676"/>
    </row>
    <row r="19" spans="1:33" ht="11.25" customHeight="1" x14ac:dyDescent="0.2">
      <c r="A19" s="129"/>
      <c r="B19" s="113" t="s">
        <v>127</v>
      </c>
      <c r="C19" s="697" t="s">
        <v>123</v>
      </c>
      <c r="D19" s="673">
        <f>仮設数量!L9</f>
        <v>164</v>
      </c>
      <c r="E19" s="3" t="s">
        <v>124</v>
      </c>
      <c r="F19" s="73"/>
      <c r="G19" s="71"/>
      <c r="H19" s="113"/>
      <c r="I19" s="227" t="s">
        <v>128</v>
      </c>
      <c r="J19" s="85"/>
      <c r="K19" s="212" t="s">
        <v>129</v>
      </c>
      <c r="L19" s="129"/>
      <c r="M19" s="113" t="s">
        <v>127</v>
      </c>
      <c r="N19" s="697" t="s">
        <v>123</v>
      </c>
      <c r="O19" s="673">
        <f>仮設数量!L12</f>
        <v>232</v>
      </c>
      <c r="P19" s="3" t="s">
        <v>124</v>
      </c>
      <c r="Q19" s="73"/>
      <c r="R19" s="71"/>
      <c r="S19" s="113"/>
      <c r="T19" s="227" t="s">
        <v>128</v>
      </c>
      <c r="U19" s="85"/>
      <c r="V19" s="212" t="s">
        <v>129</v>
      </c>
      <c r="W19" s="129"/>
      <c r="X19" s="113" t="s">
        <v>127</v>
      </c>
      <c r="Y19" s="697" t="s">
        <v>123</v>
      </c>
      <c r="Z19" s="673">
        <f>仮設数量!L15</f>
        <v>106</v>
      </c>
      <c r="AA19" s="3" t="s">
        <v>124</v>
      </c>
      <c r="AB19" s="73"/>
      <c r="AC19" s="71"/>
      <c r="AD19" s="113"/>
      <c r="AE19" s="227" t="s">
        <v>128</v>
      </c>
      <c r="AF19" s="85"/>
      <c r="AG19" s="212" t="s">
        <v>129</v>
      </c>
    </row>
    <row r="20" spans="1:33" ht="11.25" customHeight="1" x14ac:dyDescent="0.2">
      <c r="A20" s="120"/>
      <c r="B20" s="66"/>
      <c r="C20" s="67" t="s">
        <v>130</v>
      </c>
      <c r="D20" s="194"/>
      <c r="E20" s="172"/>
      <c r="F20" s="139"/>
      <c r="G20" s="142"/>
      <c r="H20" s="231"/>
      <c r="I20" s="246"/>
      <c r="J20" s="96"/>
      <c r="K20" s="192"/>
      <c r="L20" s="120"/>
      <c r="M20" s="66"/>
      <c r="N20" s="67" t="s">
        <v>130</v>
      </c>
      <c r="O20" s="194"/>
      <c r="P20" s="172"/>
      <c r="Q20" s="139"/>
      <c r="R20" s="142"/>
      <c r="S20" s="231"/>
      <c r="T20" s="246"/>
      <c r="U20" s="96"/>
      <c r="V20" s="192"/>
      <c r="W20" s="120"/>
      <c r="X20" s="66"/>
      <c r="Y20" s="67" t="s">
        <v>130</v>
      </c>
      <c r="Z20" s="194"/>
      <c r="AA20" s="172"/>
      <c r="AB20" s="139"/>
      <c r="AC20" s="142"/>
      <c r="AD20" s="231"/>
      <c r="AE20" s="246"/>
      <c r="AF20" s="96"/>
      <c r="AG20" s="192"/>
    </row>
    <row r="21" spans="1:33" ht="11.25" customHeight="1" x14ac:dyDescent="0.2">
      <c r="A21" s="120"/>
      <c r="B21" s="659" t="s">
        <v>131</v>
      </c>
      <c r="C21" s="239" t="s">
        <v>132</v>
      </c>
      <c r="D21" s="659">
        <f>仮設数量!L19</f>
        <v>273</v>
      </c>
      <c r="E21" s="107" t="s">
        <v>133</v>
      </c>
      <c r="F21" s="57"/>
      <c r="G21" s="71"/>
      <c r="H21" s="230"/>
      <c r="I21" s="228" t="s">
        <v>128</v>
      </c>
      <c r="J21" s="100"/>
      <c r="K21" s="212" t="s">
        <v>134</v>
      </c>
      <c r="L21" s="120"/>
      <c r="M21" s="659" t="s">
        <v>131</v>
      </c>
      <c r="N21" s="239" t="s">
        <v>132</v>
      </c>
      <c r="O21" s="659">
        <f>仮設数量!L21</f>
        <v>214</v>
      </c>
      <c r="P21" s="107" t="s">
        <v>133</v>
      </c>
      <c r="Q21" s="57"/>
      <c r="R21" s="71"/>
      <c r="S21" s="230"/>
      <c r="T21" s="228" t="s">
        <v>128</v>
      </c>
      <c r="U21" s="100"/>
      <c r="V21" s="212" t="s">
        <v>134</v>
      </c>
      <c r="W21" s="120"/>
      <c r="X21" s="659" t="s">
        <v>131</v>
      </c>
      <c r="Y21" s="239" t="s">
        <v>132</v>
      </c>
      <c r="Z21" s="659">
        <f>仮設数量!L23</f>
        <v>124</v>
      </c>
      <c r="AA21" s="107" t="s">
        <v>133</v>
      </c>
      <c r="AB21" s="57"/>
      <c r="AC21" s="71"/>
      <c r="AD21" s="230"/>
      <c r="AE21" s="228" t="s">
        <v>128</v>
      </c>
      <c r="AF21" s="100"/>
      <c r="AG21" s="212" t="s">
        <v>134</v>
      </c>
    </row>
    <row r="22" spans="1:33" ht="11.25" customHeight="1" x14ac:dyDescent="0.2">
      <c r="A22" s="128"/>
      <c r="B22" s="143"/>
      <c r="C22" s="675"/>
      <c r="D22" s="166"/>
      <c r="E22" s="3"/>
      <c r="F22" s="140"/>
      <c r="G22" s="144"/>
      <c r="H22" s="226"/>
      <c r="I22" s="76">
        <f>代価!J200</f>
        <v>0</v>
      </c>
      <c r="J22" s="85" t="s">
        <v>63</v>
      </c>
      <c r="K22" s="192" t="s">
        <v>135</v>
      </c>
      <c r="L22" s="128"/>
      <c r="M22" s="143"/>
      <c r="N22" s="675"/>
      <c r="O22" s="166"/>
      <c r="P22" s="3"/>
      <c r="Q22" s="140"/>
      <c r="R22" s="144"/>
      <c r="S22" s="226"/>
      <c r="T22" s="76">
        <f>代価!J200</f>
        <v>0</v>
      </c>
      <c r="U22" s="85" t="s">
        <v>63</v>
      </c>
      <c r="V22" s="192" t="s">
        <v>135</v>
      </c>
      <c r="W22" s="128"/>
      <c r="X22" s="143"/>
      <c r="Y22" s="675"/>
      <c r="Z22" s="166"/>
      <c r="AA22" s="3"/>
      <c r="AB22" s="140"/>
      <c r="AC22" s="144"/>
      <c r="AD22" s="226"/>
      <c r="AE22" s="76">
        <f>代価!J200</f>
        <v>0</v>
      </c>
      <c r="AF22" s="85" t="s">
        <v>63</v>
      </c>
      <c r="AG22" s="192" t="s">
        <v>135</v>
      </c>
    </row>
    <row r="23" spans="1:33" ht="11.25" customHeight="1" x14ac:dyDescent="0.2">
      <c r="A23" s="129"/>
      <c r="B23" s="182" t="s">
        <v>136</v>
      </c>
      <c r="C23" s="173" t="s">
        <v>137</v>
      </c>
      <c r="D23" s="167">
        <f>仮設数量!L19</f>
        <v>273</v>
      </c>
      <c r="E23" s="107" t="s">
        <v>133</v>
      </c>
      <c r="F23" s="57"/>
      <c r="G23" s="71"/>
      <c r="H23" s="230"/>
      <c r="I23" s="228" t="s">
        <v>128</v>
      </c>
      <c r="J23" s="100"/>
      <c r="K23" s="212" t="s">
        <v>138</v>
      </c>
      <c r="L23" s="129"/>
      <c r="M23" s="182" t="s">
        <v>136</v>
      </c>
      <c r="N23" s="173" t="s">
        <v>137</v>
      </c>
      <c r="O23" s="167">
        <f>仮設数量!L21</f>
        <v>214</v>
      </c>
      <c r="P23" s="107" t="s">
        <v>133</v>
      </c>
      <c r="Q23" s="57"/>
      <c r="R23" s="71"/>
      <c r="S23" s="230"/>
      <c r="T23" s="228" t="s">
        <v>128</v>
      </c>
      <c r="U23" s="100"/>
      <c r="V23" s="212" t="s">
        <v>138</v>
      </c>
      <c r="W23" s="129"/>
      <c r="X23" s="182" t="s">
        <v>136</v>
      </c>
      <c r="Y23" s="173" t="s">
        <v>137</v>
      </c>
      <c r="Z23" s="167">
        <f>仮設数量!L23</f>
        <v>124</v>
      </c>
      <c r="AA23" s="107" t="s">
        <v>133</v>
      </c>
      <c r="AB23" s="57"/>
      <c r="AC23" s="71"/>
      <c r="AD23" s="230"/>
      <c r="AE23" s="228" t="s">
        <v>128</v>
      </c>
      <c r="AF23" s="100"/>
      <c r="AG23" s="212" t="s">
        <v>138</v>
      </c>
    </row>
    <row r="24" spans="1:33" ht="11.25" customHeight="1" x14ac:dyDescent="0.2">
      <c r="A24" s="120"/>
      <c r="B24" s="66"/>
      <c r="C24" s="67"/>
      <c r="D24" s="194"/>
      <c r="E24" s="3"/>
      <c r="F24" s="139"/>
      <c r="G24" s="142"/>
      <c r="H24" s="231"/>
      <c r="I24" s="246"/>
      <c r="J24" s="96"/>
      <c r="K24" s="192"/>
      <c r="L24" s="120"/>
      <c r="M24" s="66"/>
      <c r="N24" s="67"/>
      <c r="O24" s="194"/>
      <c r="P24" s="3"/>
      <c r="Q24" s="139"/>
      <c r="R24" s="142"/>
      <c r="S24" s="231"/>
      <c r="T24" s="246"/>
      <c r="U24" s="96"/>
      <c r="V24" s="192"/>
      <c r="W24" s="120"/>
      <c r="X24" s="66"/>
      <c r="Y24" s="67"/>
      <c r="Z24" s="194"/>
      <c r="AA24" s="3"/>
      <c r="AB24" s="139"/>
      <c r="AC24" s="142"/>
      <c r="AD24" s="231"/>
      <c r="AE24" s="246"/>
      <c r="AF24" s="96"/>
      <c r="AG24" s="192"/>
    </row>
    <row r="25" spans="1:33" ht="11.25" customHeight="1" x14ac:dyDescent="0.2">
      <c r="A25" s="129"/>
      <c r="B25" s="672" t="s">
        <v>136</v>
      </c>
      <c r="C25" s="173" t="s">
        <v>139</v>
      </c>
      <c r="D25" s="673">
        <f>仮設数量!L19</f>
        <v>273</v>
      </c>
      <c r="E25" s="107" t="s">
        <v>124</v>
      </c>
      <c r="F25" s="57"/>
      <c r="G25" s="71"/>
      <c r="H25" s="230"/>
      <c r="I25" s="228" t="s">
        <v>128</v>
      </c>
      <c r="J25" s="100"/>
      <c r="K25" s="212" t="s">
        <v>140</v>
      </c>
      <c r="L25" s="129"/>
      <c r="M25" s="672" t="s">
        <v>136</v>
      </c>
      <c r="N25" s="173" t="s">
        <v>139</v>
      </c>
      <c r="O25" s="673">
        <f>仮設数量!L21</f>
        <v>214</v>
      </c>
      <c r="P25" s="107" t="s">
        <v>124</v>
      </c>
      <c r="Q25" s="57"/>
      <c r="R25" s="71"/>
      <c r="S25" s="230"/>
      <c r="T25" s="228" t="s">
        <v>128</v>
      </c>
      <c r="U25" s="100"/>
      <c r="V25" s="212" t="s">
        <v>140</v>
      </c>
      <c r="W25" s="129"/>
      <c r="X25" s="672" t="s">
        <v>136</v>
      </c>
      <c r="Y25" s="173" t="s">
        <v>139</v>
      </c>
      <c r="Z25" s="673">
        <f>仮設数量!L23</f>
        <v>124</v>
      </c>
      <c r="AA25" s="107" t="s">
        <v>124</v>
      </c>
      <c r="AB25" s="57"/>
      <c r="AC25" s="71"/>
      <c r="AD25" s="230"/>
      <c r="AE25" s="228" t="s">
        <v>128</v>
      </c>
      <c r="AF25" s="100"/>
      <c r="AG25" s="212" t="s">
        <v>140</v>
      </c>
    </row>
    <row r="26" spans="1:33" ht="11.25" customHeight="1" x14ac:dyDescent="0.2">
      <c r="A26" s="120"/>
      <c r="B26" s="65"/>
      <c r="C26" s="67" t="s">
        <v>141</v>
      </c>
      <c r="D26" s="166"/>
      <c r="E26" s="172"/>
      <c r="F26" s="73"/>
      <c r="G26" s="144"/>
      <c r="H26" s="232"/>
      <c r="I26" s="372"/>
      <c r="J26" s="85"/>
      <c r="K26" s="192"/>
      <c r="L26" s="120"/>
      <c r="M26" s="65"/>
      <c r="N26" s="67" t="s">
        <v>141</v>
      </c>
      <c r="O26" s="194"/>
      <c r="P26" s="172"/>
      <c r="Q26" s="73"/>
      <c r="R26" s="144"/>
      <c r="S26" s="232"/>
      <c r="T26" s="372"/>
      <c r="U26" s="85"/>
      <c r="V26" s="192"/>
      <c r="W26" s="120"/>
      <c r="X26" s="65"/>
      <c r="Y26" s="67" t="s">
        <v>141</v>
      </c>
      <c r="Z26" s="166"/>
      <c r="AA26" s="172"/>
      <c r="AB26" s="73"/>
      <c r="AC26" s="144"/>
      <c r="AD26" s="232"/>
      <c r="AE26" s="372"/>
      <c r="AF26" s="85"/>
      <c r="AG26" s="192"/>
    </row>
    <row r="27" spans="1:33" ht="11.25" customHeight="1" x14ac:dyDescent="0.2">
      <c r="A27" s="129"/>
      <c r="B27" s="666" t="s">
        <v>142</v>
      </c>
      <c r="C27" s="173" t="s">
        <v>143</v>
      </c>
      <c r="D27" s="674">
        <f>仮設数量!L26</f>
        <v>7</v>
      </c>
      <c r="E27" s="107" t="s">
        <v>144</v>
      </c>
      <c r="F27" s="73"/>
      <c r="G27" s="71"/>
      <c r="H27" s="154"/>
      <c r="I27" s="227" t="s">
        <v>128</v>
      </c>
      <c r="J27" s="85"/>
      <c r="K27" s="213" t="s">
        <v>145</v>
      </c>
      <c r="L27" s="129"/>
      <c r="M27" s="666" t="s">
        <v>142</v>
      </c>
      <c r="N27" s="173" t="s">
        <v>143</v>
      </c>
      <c r="O27" s="695">
        <f>仮設数量!L28</f>
        <v>5.5</v>
      </c>
      <c r="P27" s="107" t="s">
        <v>144</v>
      </c>
      <c r="Q27" s="73"/>
      <c r="R27" s="71"/>
      <c r="S27" s="154"/>
      <c r="T27" s="227" t="s">
        <v>128</v>
      </c>
      <c r="U27" s="85"/>
      <c r="V27" s="213" t="s">
        <v>145</v>
      </c>
      <c r="W27" s="129"/>
      <c r="X27" s="666" t="s">
        <v>142</v>
      </c>
      <c r="Y27" s="173" t="s">
        <v>143</v>
      </c>
      <c r="Z27" s="674">
        <f>仮設数量!L30</f>
        <v>5.5</v>
      </c>
      <c r="AA27" s="107" t="s">
        <v>144</v>
      </c>
      <c r="AB27" s="73"/>
      <c r="AC27" s="71"/>
      <c r="AD27" s="154"/>
      <c r="AE27" s="227" t="s">
        <v>128</v>
      </c>
      <c r="AF27" s="85"/>
      <c r="AG27" s="213" t="s">
        <v>145</v>
      </c>
    </row>
    <row r="28" spans="1:33" ht="11.25" customHeight="1" x14ac:dyDescent="0.2">
      <c r="A28" s="120"/>
      <c r="B28" s="141"/>
      <c r="C28" s="67" t="s">
        <v>141</v>
      </c>
      <c r="D28" s="194"/>
      <c r="E28" s="172"/>
      <c r="F28" s="81"/>
      <c r="G28" s="142"/>
      <c r="H28" s="229"/>
      <c r="I28" s="246">
        <f>代価!J350</f>
        <v>0</v>
      </c>
      <c r="J28" s="96" t="s">
        <v>63</v>
      </c>
      <c r="K28" s="192" t="s">
        <v>135</v>
      </c>
      <c r="L28" s="120"/>
      <c r="M28" s="141"/>
      <c r="N28" s="67" t="s">
        <v>141</v>
      </c>
      <c r="O28" s="194"/>
      <c r="P28" s="172"/>
      <c r="Q28" s="81"/>
      <c r="R28" s="142"/>
      <c r="S28" s="229"/>
      <c r="T28" s="246">
        <f>代価!J350</f>
        <v>0</v>
      </c>
      <c r="U28" s="96" t="s">
        <v>63</v>
      </c>
      <c r="V28" s="192" t="s">
        <v>135</v>
      </c>
      <c r="W28" s="120"/>
      <c r="X28" s="141"/>
      <c r="Y28" s="67" t="s">
        <v>141</v>
      </c>
      <c r="Z28" s="194"/>
      <c r="AA28" s="172"/>
      <c r="AB28" s="81"/>
      <c r="AC28" s="142"/>
      <c r="AD28" s="229"/>
      <c r="AE28" s="246">
        <f>代価!J350</f>
        <v>0</v>
      </c>
      <c r="AF28" s="96" t="s">
        <v>63</v>
      </c>
      <c r="AG28" s="192" t="s">
        <v>135</v>
      </c>
    </row>
    <row r="29" spans="1:33" ht="11.25" customHeight="1" x14ac:dyDescent="0.2">
      <c r="A29" s="129"/>
      <c r="B29" s="182" t="s">
        <v>136</v>
      </c>
      <c r="C29" s="239" t="s">
        <v>137</v>
      </c>
      <c r="D29" s="178">
        <f>仮設数量!L26</f>
        <v>7</v>
      </c>
      <c r="E29" s="107" t="s">
        <v>133</v>
      </c>
      <c r="F29" s="57"/>
      <c r="G29" s="71"/>
      <c r="H29" s="230"/>
      <c r="I29" s="228" t="s">
        <v>128</v>
      </c>
      <c r="J29" s="100"/>
      <c r="K29" s="213" t="s">
        <v>146</v>
      </c>
      <c r="L29" s="129"/>
      <c r="M29" s="182" t="s">
        <v>136</v>
      </c>
      <c r="N29" s="239" t="s">
        <v>137</v>
      </c>
      <c r="O29" s="671">
        <f>仮設数量!L28</f>
        <v>5.5</v>
      </c>
      <c r="P29" s="107" t="s">
        <v>133</v>
      </c>
      <c r="Q29" s="57"/>
      <c r="R29" s="71"/>
      <c r="S29" s="230"/>
      <c r="T29" s="228" t="s">
        <v>128</v>
      </c>
      <c r="U29" s="100"/>
      <c r="V29" s="213" t="s">
        <v>146</v>
      </c>
      <c r="W29" s="129"/>
      <c r="X29" s="182" t="s">
        <v>136</v>
      </c>
      <c r="Y29" s="239" t="s">
        <v>137</v>
      </c>
      <c r="Z29" s="178">
        <f>仮設数量!L30</f>
        <v>5.5</v>
      </c>
      <c r="AA29" s="107" t="s">
        <v>133</v>
      </c>
      <c r="AB29" s="57"/>
      <c r="AC29" s="71"/>
      <c r="AD29" s="230"/>
      <c r="AE29" s="228" t="s">
        <v>128</v>
      </c>
      <c r="AF29" s="100"/>
      <c r="AG29" s="213" t="s">
        <v>146</v>
      </c>
    </row>
    <row r="30" spans="1:33" ht="11.25" customHeight="1" x14ac:dyDescent="0.2">
      <c r="A30" s="120"/>
      <c r="B30" s="66"/>
      <c r="C30" s="67" t="s">
        <v>141</v>
      </c>
      <c r="D30" s="194"/>
      <c r="E30" s="172"/>
      <c r="F30" s="81"/>
      <c r="G30" s="142"/>
      <c r="H30" s="229"/>
      <c r="I30" s="246"/>
      <c r="J30" s="96"/>
      <c r="K30" s="192"/>
      <c r="L30" s="120"/>
      <c r="M30" s="66"/>
      <c r="N30" s="67" t="s">
        <v>141</v>
      </c>
      <c r="O30" s="194"/>
      <c r="P30" s="172"/>
      <c r="Q30" s="81"/>
      <c r="R30" s="142"/>
      <c r="S30" s="229"/>
      <c r="T30" s="246"/>
      <c r="U30" s="96"/>
      <c r="V30" s="192"/>
      <c r="W30" s="120"/>
      <c r="X30" s="66"/>
      <c r="Y30" s="67" t="s">
        <v>141</v>
      </c>
      <c r="Z30" s="194"/>
      <c r="AA30" s="172"/>
      <c r="AB30" s="81"/>
      <c r="AC30" s="142"/>
      <c r="AD30" s="229"/>
      <c r="AE30" s="246"/>
      <c r="AF30" s="96"/>
      <c r="AG30" s="192"/>
    </row>
    <row r="31" spans="1:33" ht="11.25" customHeight="1" x14ac:dyDescent="0.2">
      <c r="A31" s="129"/>
      <c r="B31" s="672" t="s">
        <v>136</v>
      </c>
      <c r="C31" s="173" t="s">
        <v>139</v>
      </c>
      <c r="D31" s="671">
        <f>仮設数量!L26</f>
        <v>7</v>
      </c>
      <c r="E31" s="107" t="s">
        <v>133</v>
      </c>
      <c r="F31" s="57"/>
      <c r="G31" s="71"/>
      <c r="H31" s="230"/>
      <c r="I31" s="228" t="s">
        <v>128</v>
      </c>
      <c r="J31" s="100"/>
      <c r="K31" s="213" t="s">
        <v>147</v>
      </c>
      <c r="L31" s="129"/>
      <c r="M31" s="672" t="s">
        <v>136</v>
      </c>
      <c r="N31" s="173" t="s">
        <v>148</v>
      </c>
      <c r="O31" s="671">
        <f>仮設数量!L28</f>
        <v>5.5</v>
      </c>
      <c r="P31" s="107" t="s">
        <v>133</v>
      </c>
      <c r="Q31" s="57"/>
      <c r="R31" s="71"/>
      <c r="S31" s="230"/>
      <c r="T31" s="228" t="s">
        <v>128</v>
      </c>
      <c r="U31" s="100"/>
      <c r="V31" s="213" t="s">
        <v>147</v>
      </c>
      <c r="W31" s="129"/>
      <c r="X31" s="672" t="s">
        <v>136</v>
      </c>
      <c r="Y31" s="173" t="s">
        <v>139</v>
      </c>
      <c r="Z31" s="671">
        <f>仮設数量!L30</f>
        <v>5.5</v>
      </c>
      <c r="AA31" s="107" t="s">
        <v>133</v>
      </c>
      <c r="AB31" s="57"/>
      <c r="AC31" s="71"/>
      <c r="AD31" s="230"/>
      <c r="AE31" s="228" t="s">
        <v>128</v>
      </c>
      <c r="AF31" s="100"/>
      <c r="AG31" s="213" t="s">
        <v>147</v>
      </c>
    </row>
    <row r="32" spans="1:33" ht="11.25" customHeight="1" x14ac:dyDescent="0.2">
      <c r="A32" s="120"/>
      <c r="B32" s="143"/>
      <c r="C32" s="135" t="s">
        <v>149</v>
      </c>
      <c r="D32" s="179"/>
      <c r="E32" s="3"/>
      <c r="F32" s="73"/>
      <c r="G32" s="144"/>
      <c r="H32" s="165"/>
      <c r="I32" s="76"/>
      <c r="J32" s="85"/>
      <c r="K32" s="192"/>
      <c r="L32" s="120"/>
      <c r="M32" s="143"/>
      <c r="N32" s="135" t="s">
        <v>149</v>
      </c>
      <c r="O32" s="194"/>
      <c r="P32" s="3"/>
      <c r="Q32" s="73"/>
      <c r="R32" s="144"/>
      <c r="S32" s="165"/>
      <c r="T32" s="76"/>
      <c r="U32" s="85"/>
      <c r="V32" s="192"/>
      <c r="W32" s="120"/>
      <c r="X32" s="143"/>
      <c r="Y32" s="135" t="s">
        <v>149</v>
      </c>
      <c r="Z32" s="179"/>
      <c r="AA32" s="3"/>
      <c r="AB32" s="73"/>
      <c r="AC32" s="144"/>
      <c r="AD32" s="165"/>
      <c r="AE32" s="76"/>
      <c r="AF32" s="85"/>
      <c r="AG32" s="192"/>
    </row>
    <row r="33" spans="1:33" ht="11.25" customHeight="1" x14ac:dyDescent="0.2">
      <c r="A33" s="129"/>
      <c r="B33" s="659" t="s">
        <v>150</v>
      </c>
      <c r="C33" s="239" t="s">
        <v>151</v>
      </c>
      <c r="D33" s="691">
        <f>仮設数量!X8</f>
        <v>5.4</v>
      </c>
      <c r="E33" s="107" t="s">
        <v>133</v>
      </c>
      <c r="F33" s="57"/>
      <c r="G33" s="71"/>
      <c r="H33" s="230"/>
      <c r="I33" s="228" t="s">
        <v>128</v>
      </c>
      <c r="J33" s="100"/>
      <c r="K33" s="212" t="s">
        <v>152</v>
      </c>
      <c r="L33" s="129"/>
      <c r="M33" s="659" t="s">
        <v>150</v>
      </c>
      <c r="N33" s="239" t="s">
        <v>151</v>
      </c>
      <c r="O33" s="690">
        <f>仮設数量!X10</f>
        <v>165</v>
      </c>
      <c r="P33" s="107" t="s">
        <v>133</v>
      </c>
      <c r="Q33" s="57"/>
      <c r="R33" s="71"/>
      <c r="S33" s="230"/>
      <c r="T33" s="228" t="s">
        <v>128</v>
      </c>
      <c r="U33" s="100"/>
      <c r="V33" s="212" t="s">
        <v>152</v>
      </c>
      <c r="W33" s="129"/>
      <c r="X33" s="659" t="s">
        <v>150</v>
      </c>
      <c r="Y33" s="239" t="s">
        <v>151</v>
      </c>
      <c r="Z33" s="691">
        <f>仮設数量!X12</f>
        <v>90.1</v>
      </c>
      <c r="AA33" s="107" t="s">
        <v>133</v>
      </c>
      <c r="AB33" s="57"/>
      <c r="AC33" s="71"/>
      <c r="AD33" s="230"/>
      <c r="AE33" s="228" t="s">
        <v>128</v>
      </c>
      <c r="AF33" s="100"/>
      <c r="AG33" s="212" t="s">
        <v>152</v>
      </c>
    </row>
    <row r="34" spans="1:33" ht="11.25" customHeight="1" x14ac:dyDescent="0.2">
      <c r="A34" s="120"/>
      <c r="B34" s="65"/>
      <c r="C34" s="135" t="s">
        <v>153</v>
      </c>
      <c r="D34" s="179"/>
      <c r="E34" s="3"/>
      <c r="F34" s="73"/>
      <c r="G34" s="144"/>
      <c r="H34" s="165"/>
      <c r="I34" s="76"/>
      <c r="J34" s="85"/>
      <c r="K34" s="192"/>
      <c r="L34" s="120"/>
      <c r="M34" s="65"/>
      <c r="N34" s="135" t="s">
        <v>154</v>
      </c>
      <c r="O34" s="194"/>
      <c r="P34" s="3"/>
      <c r="Q34" s="73"/>
      <c r="R34" s="144"/>
      <c r="S34" s="165"/>
      <c r="T34" s="76"/>
      <c r="U34" s="85"/>
      <c r="V34" s="192"/>
      <c r="W34" s="120"/>
      <c r="X34" s="65"/>
      <c r="Y34" s="135" t="s">
        <v>153</v>
      </c>
      <c r="Z34" s="179"/>
      <c r="AA34" s="3"/>
      <c r="AB34" s="73"/>
      <c r="AC34" s="144"/>
      <c r="AD34" s="165"/>
      <c r="AE34" s="76"/>
      <c r="AF34" s="85"/>
      <c r="AG34" s="192"/>
    </row>
    <row r="35" spans="1:33" ht="11.25" customHeight="1" x14ac:dyDescent="0.2">
      <c r="A35" s="129"/>
      <c r="B35" s="182" t="s">
        <v>136</v>
      </c>
      <c r="C35" s="173" t="s">
        <v>149</v>
      </c>
      <c r="D35" s="178">
        <f>仮設数量!X8</f>
        <v>5.4</v>
      </c>
      <c r="E35" s="107" t="s">
        <v>133</v>
      </c>
      <c r="F35" s="57"/>
      <c r="G35" s="71"/>
      <c r="H35" s="230"/>
      <c r="I35" s="228" t="s">
        <v>128</v>
      </c>
      <c r="J35" s="100"/>
      <c r="K35" s="212" t="s">
        <v>155</v>
      </c>
      <c r="L35" s="129"/>
      <c r="M35" s="182" t="s">
        <v>136</v>
      </c>
      <c r="N35" s="173" t="s">
        <v>149</v>
      </c>
      <c r="O35" s="673">
        <f>仮設数量!X10</f>
        <v>165</v>
      </c>
      <c r="P35" s="107" t="s">
        <v>133</v>
      </c>
      <c r="Q35" s="57"/>
      <c r="R35" s="71"/>
      <c r="S35" s="230"/>
      <c r="T35" s="228" t="s">
        <v>128</v>
      </c>
      <c r="U35" s="100"/>
      <c r="V35" s="212" t="s">
        <v>155</v>
      </c>
      <c r="W35" s="129"/>
      <c r="X35" s="182" t="s">
        <v>136</v>
      </c>
      <c r="Y35" s="173" t="s">
        <v>149</v>
      </c>
      <c r="Z35" s="178">
        <f>仮設数量!X12</f>
        <v>90.1</v>
      </c>
      <c r="AA35" s="107" t="s">
        <v>133</v>
      </c>
      <c r="AB35" s="57"/>
      <c r="AC35" s="71"/>
      <c r="AD35" s="230"/>
      <c r="AE35" s="228" t="s">
        <v>128</v>
      </c>
      <c r="AF35" s="100"/>
      <c r="AG35" s="212" t="s">
        <v>155</v>
      </c>
    </row>
    <row r="36" spans="1:33" ht="11.25" customHeight="1" x14ac:dyDescent="0.2">
      <c r="A36" s="120"/>
      <c r="B36" s="65" t="s">
        <v>156</v>
      </c>
      <c r="C36" s="135"/>
      <c r="D36" s="166"/>
      <c r="E36" s="3"/>
      <c r="F36" s="73"/>
      <c r="G36" s="144"/>
      <c r="H36" s="165"/>
      <c r="I36" s="76"/>
      <c r="J36" s="85"/>
      <c r="K36" s="189"/>
      <c r="L36" s="120"/>
      <c r="M36" s="65" t="s">
        <v>156</v>
      </c>
      <c r="N36" s="135"/>
      <c r="O36" s="166"/>
      <c r="P36" s="3"/>
      <c r="Q36" s="73"/>
      <c r="R36" s="144"/>
      <c r="S36" s="165"/>
      <c r="T36" s="76"/>
      <c r="U36" s="85"/>
      <c r="V36" s="189"/>
      <c r="W36" s="120"/>
      <c r="X36" s="65" t="s">
        <v>156</v>
      </c>
      <c r="Y36" s="135"/>
      <c r="Z36" s="166"/>
      <c r="AA36" s="3"/>
      <c r="AB36" s="73"/>
      <c r="AC36" s="144"/>
      <c r="AD36" s="165"/>
      <c r="AE36" s="76"/>
      <c r="AF36" s="85"/>
      <c r="AG36" s="189"/>
    </row>
    <row r="37" spans="1:33" ht="11.25" customHeight="1" x14ac:dyDescent="0.2">
      <c r="A37" s="129"/>
      <c r="B37" s="68" t="s">
        <v>157</v>
      </c>
      <c r="C37" s="173"/>
      <c r="D37" s="665">
        <f>仮設数量!Q33</f>
        <v>273</v>
      </c>
      <c r="E37" s="107" t="s">
        <v>133</v>
      </c>
      <c r="F37" s="57"/>
      <c r="G37" s="71"/>
      <c r="H37" s="230"/>
      <c r="I37" s="228" t="s">
        <v>128</v>
      </c>
      <c r="J37" s="100"/>
      <c r="K37" s="212" t="s">
        <v>158</v>
      </c>
      <c r="L37" s="129"/>
      <c r="M37" s="68" t="s">
        <v>157</v>
      </c>
      <c r="N37" s="173"/>
      <c r="O37" s="665">
        <f>仮設数量!S33</f>
        <v>214</v>
      </c>
      <c r="P37" s="107" t="s">
        <v>133</v>
      </c>
      <c r="Q37" s="57"/>
      <c r="R37" s="71"/>
      <c r="S37" s="230"/>
      <c r="T37" s="228" t="s">
        <v>128</v>
      </c>
      <c r="U37" s="100"/>
      <c r="V37" s="212" t="s">
        <v>158</v>
      </c>
      <c r="W37" s="129"/>
      <c r="X37" s="68" t="s">
        <v>157</v>
      </c>
      <c r="Y37" s="173"/>
      <c r="Z37" s="665">
        <f>仮設数量!U33</f>
        <v>124</v>
      </c>
      <c r="AA37" s="107" t="s">
        <v>133</v>
      </c>
      <c r="AB37" s="57"/>
      <c r="AC37" s="71"/>
      <c r="AD37" s="230"/>
      <c r="AE37" s="228" t="s">
        <v>128</v>
      </c>
      <c r="AF37" s="100"/>
      <c r="AG37" s="212" t="s">
        <v>158</v>
      </c>
    </row>
    <row r="38" spans="1:33" ht="11.25" customHeight="1" x14ac:dyDescent="0.2">
      <c r="A38" s="120"/>
      <c r="B38" s="65" t="s">
        <v>159</v>
      </c>
      <c r="C38" s="31"/>
      <c r="D38" s="65"/>
      <c r="E38" s="3"/>
      <c r="F38" s="73"/>
      <c r="G38" s="144"/>
      <c r="H38" s="165"/>
      <c r="I38" s="76"/>
      <c r="J38" s="85"/>
      <c r="K38" s="192"/>
      <c r="L38" s="120"/>
      <c r="M38" s="65" t="s">
        <v>159</v>
      </c>
      <c r="N38" s="31"/>
      <c r="O38" s="65"/>
      <c r="P38" s="3"/>
      <c r="Q38" s="73"/>
      <c r="R38" s="144"/>
      <c r="S38" s="165"/>
      <c r="T38" s="76"/>
      <c r="U38" s="85"/>
      <c r="V38" s="192"/>
      <c r="W38" s="120"/>
      <c r="X38" s="65" t="s">
        <v>159</v>
      </c>
      <c r="Y38" s="31"/>
      <c r="Z38" s="65"/>
      <c r="AA38" s="3"/>
      <c r="AB38" s="73"/>
      <c r="AC38" s="144"/>
      <c r="AD38" s="165"/>
      <c r="AE38" s="76"/>
      <c r="AF38" s="85"/>
      <c r="AG38" s="192"/>
    </row>
    <row r="39" spans="1:33" ht="11.25" customHeight="1" x14ac:dyDescent="0.2">
      <c r="A39" s="129"/>
      <c r="B39" s="68" t="s">
        <v>160</v>
      </c>
      <c r="C39" s="173"/>
      <c r="D39" s="692">
        <f>仮設数量!Q34</f>
        <v>7</v>
      </c>
      <c r="E39" s="107" t="s">
        <v>144</v>
      </c>
      <c r="F39" s="57"/>
      <c r="G39" s="71"/>
      <c r="H39" s="230"/>
      <c r="I39" s="228" t="s">
        <v>128</v>
      </c>
      <c r="J39" s="100"/>
      <c r="K39" s="212" t="s">
        <v>161</v>
      </c>
      <c r="L39" s="129"/>
      <c r="M39" s="68" t="s">
        <v>160</v>
      </c>
      <c r="N39" s="173"/>
      <c r="O39" s="692">
        <f>仮設数量!S34</f>
        <v>5.5</v>
      </c>
      <c r="P39" s="107" t="s">
        <v>144</v>
      </c>
      <c r="Q39" s="57"/>
      <c r="R39" s="71"/>
      <c r="S39" s="230"/>
      <c r="T39" s="228" t="s">
        <v>128</v>
      </c>
      <c r="U39" s="100"/>
      <c r="V39" s="212" t="s">
        <v>161</v>
      </c>
      <c r="W39" s="129"/>
      <c r="X39" s="68" t="s">
        <v>160</v>
      </c>
      <c r="Y39" s="173"/>
      <c r="Z39" s="692">
        <f>仮設数量!U34</f>
        <v>5.5</v>
      </c>
      <c r="AA39" s="107" t="s">
        <v>144</v>
      </c>
      <c r="AB39" s="57"/>
      <c r="AC39" s="71"/>
      <c r="AD39" s="230"/>
      <c r="AE39" s="228" t="s">
        <v>128</v>
      </c>
      <c r="AF39" s="100"/>
      <c r="AG39" s="212" t="s">
        <v>161</v>
      </c>
    </row>
    <row r="40" spans="1:33" ht="11.25" customHeight="1" x14ac:dyDescent="0.2">
      <c r="A40" s="120"/>
      <c r="B40" s="65" t="s">
        <v>159</v>
      </c>
      <c r="C40" s="31"/>
      <c r="D40" s="693"/>
      <c r="E40" s="3"/>
      <c r="F40" s="81"/>
      <c r="G40" s="217"/>
      <c r="H40" s="229"/>
      <c r="I40" s="246"/>
      <c r="J40" s="96"/>
      <c r="K40" s="192"/>
      <c r="L40" s="120"/>
      <c r="M40" s="65" t="s">
        <v>159</v>
      </c>
      <c r="N40" s="31"/>
      <c r="O40" s="696"/>
      <c r="P40" s="3"/>
      <c r="Q40" s="81"/>
      <c r="R40" s="217"/>
      <c r="S40" s="229"/>
      <c r="T40" s="246"/>
      <c r="U40" s="96"/>
      <c r="V40" s="192"/>
      <c r="W40" s="120"/>
      <c r="X40" s="65" t="s">
        <v>159</v>
      </c>
      <c r="Y40" s="31"/>
      <c r="Z40" s="693"/>
      <c r="AA40" s="3"/>
      <c r="AB40" s="81"/>
      <c r="AC40" s="217"/>
      <c r="AD40" s="229"/>
      <c r="AE40" s="246"/>
      <c r="AF40" s="96"/>
      <c r="AG40" s="192"/>
    </row>
    <row r="41" spans="1:33" ht="11.25" customHeight="1" x14ac:dyDescent="0.2">
      <c r="A41" s="129"/>
      <c r="B41" s="68" t="s">
        <v>162</v>
      </c>
      <c r="C41" s="173"/>
      <c r="D41" s="692">
        <f>仮設数量!Q36</f>
        <v>5.4</v>
      </c>
      <c r="E41" s="107" t="s">
        <v>133</v>
      </c>
      <c r="F41" s="57"/>
      <c r="G41" s="71"/>
      <c r="H41" s="230"/>
      <c r="I41" s="228" t="s">
        <v>128</v>
      </c>
      <c r="J41" s="100"/>
      <c r="K41" s="212" t="s">
        <v>163</v>
      </c>
      <c r="L41" s="129"/>
      <c r="M41" s="68" t="s">
        <v>162</v>
      </c>
      <c r="N41" s="173"/>
      <c r="O41" s="665">
        <f>仮設数量!S36</f>
        <v>165</v>
      </c>
      <c r="P41" s="107" t="s">
        <v>133</v>
      </c>
      <c r="Q41" s="57"/>
      <c r="R41" s="71"/>
      <c r="S41" s="230"/>
      <c r="T41" s="228" t="s">
        <v>128</v>
      </c>
      <c r="U41" s="100"/>
      <c r="V41" s="212" t="s">
        <v>163</v>
      </c>
      <c r="W41" s="129"/>
      <c r="X41" s="68" t="s">
        <v>162</v>
      </c>
      <c r="Y41" s="173"/>
      <c r="Z41" s="692">
        <f>仮設数量!U36</f>
        <v>90.1</v>
      </c>
      <c r="AA41" s="107" t="s">
        <v>133</v>
      </c>
      <c r="AB41" s="57"/>
      <c r="AC41" s="71"/>
      <c r="AD41" s="230"/>
      <c r="AE41" s="228" t="s">
        <v>128</v>
      </c>
      <c r="AF41" s="100"/>
      <c r="AG41" s="212" t="s">
        <v>163</v>
      </c>
    </row>
    <row r="42" spans="1:33" ht="11.25" customHeight="1" x14ac:dyDescent="0.2">
      <c r="A42" s="120"/>
      <c r="B42" s="65"/>
      <c r="C42" s="31"/>
      <c r="D42" s="693"/>
      <c r="E42" s="3"/>
      <c r="F42" s="81"/>
      <c r="G42" s="217"/>
      <c r="H42" s="229"/>
      <c r="I42" s="246"/>
      <c r="J42" s="96"/>
      <c r="K42" s="192"/>
      <c r="L42" s="120"/>
      <c r="M42" s="65"/>
      <c r="N42" s="135"/>
      <c r="O42" s="166"/>
      <c r="P42" s="3"/>
      <c r="Q42" s="81"/>
      <c r="R42" s="217"/>
      <c r="S42" s="229"/>
      <c r="T42" s="246"/>
      <c r="U42" s="96"/>
      <c r="V42" s="192"/>
      <c r="W42" s="120"/>
      <c r="X42" s="65"/>
      <c r="Y42" s="135"/>
      <c r="Z42" s="166"/>
      <c r="AA42" s="3"/>
      <c r="AB42" s="81"/>
      <c r="AC42" s="217"/>
      <c r="AD42" s="229"/>
      <c r="AE42" s="246"/>
      <c r="AF42" s="96"/>
      <c r="AG42" s="192"/>
    </row>
    <row r="43" spans="1:33" ht="11.25" customHeight="1" x14ac:dyDescent="0.2">
      <c r="A43" s="129"/>
      <c r="B43" s="113"/>
      <c r="C43" s="173"/>
      <c r="D43" s="710"/>
      <c r="E43" s="107"/>
      <c r="F43" s="57"/>
      <c r="G43" s="71"/>
      <c r="H43" s="230"/>
      <c r="I43" s="228"/>
      <c r="J43" s="100"/>
      <c r="K43" s="212"/>
      <c r="L43" s="129"/>
      <c r="M43" s="113"/>
      <c r="N43" s="173"/>
      <c r="O43" s="694"/>
      <c r="P43" s="107"/>
      <c r="Q43" s="57"/>
      <c r="R43" s="71"/>
      <c r="S43" s="230"/>
      <c r="T43" s="228"/>
      <c r="U43" s="100"/>
      <c r="V43" s="212"/>
      <c r="W43" s="129"/>
      <c r="X43" s="113"/>
      <c r="Y43" s="173"/>
      <c r="Z43" s="694"/>
      <c r="AA43" s="107"/>
      <c r="AB43" s="57"/>
      <c r="AC43" s="71"/>
      <c r="AD43" s="230"/>
      <c r="AE43" s="228"/>
      <c r="AF43" s="100"/>
      <c r="AG43" s="212"/>
    </row>
    <row r="44" spans="1:33" ht="11.25" customHeight="1" x14ac:dyDescent="0.2">
      <c r="A44" s="120"/>
      <c r="B44" s="65"/>
      <c r="C44" s="134"/>
      <c r="D44" s="693"/>
      <c r="E44" s="3"/>
      <c r="F44" s="73"/>
      <c r="G44" s="144"/>
      <c r="H44" s="165"/>
      <c r="I44" s="76"/>
      <c r="J44" s="85"/>
      <c r="K44" s="189"/>
      <c r="L44" s="120"/>
      <c r="M44" s="65"/>
      <c r="N44" s="134"/>
      <c r="O44" s="696"/>
      <c r="P44" s="3"/>
      <c r="Q44" s="73"/>
      <c r="R44" s="144"/>
      <c r="S44" s="165"/>
      <c r="T44" s="76"/>
      <c r="U44" s="85"/>
      <c r="V44" s="189"/>
      <c r="W44" s="120"/>
      <c r="X44" s="65"/>
      <c r="Y44" s="134"/>
      <c r="Z44" s="693"/>
      <c r="AA44" s="3"/>
      <c r="AB44" s="73"/>
      <c r="AC44" s="144"/>
      <c r="AD44" s="165"/>
      <c r="AE44" s="76"/>
      <c r="AF44" s="85"/>
      <c r="AG44" s="189"/>
    </row>
    <row r="45" spans="1:33" ht="11.25" customHeight="1" x14ac:dyDescent="0.2">
      <c r="A45" s="129"/>
      <c r="B45" s="68"/>
      <c r="C45" s="173"/>
      <c r="D45" s="692"/>
      <c r="E45" s="107"/>
      <c r="F45" s="57"/>
      <c r="G45" s="71"/>
      <c r="H45" s="230"/>
      <c r="I45" s="228"/>
      <c r="J45" s="100"/>
      <c r="K45" s="212"/>
      <c r="L45" s="129"/>
      <c r="M45" s="68"/>
      <c r="N45" s="173"/>
      <c r="O45" s="665"/>
      <c r="P45" s="107"/>
      <c r="Q45" s="57"/>
      <c r="R45" s="71"/>
      <c r="S45" s="230"/>
      <c r="T45" s="228"/>
      <c r="U45" s="100"/>
      <c r="V45" s="212"/>
      <c r="W45" s="129"/>
      <c r="X45" s="68"/>
      <c r="Y45" s="173"/>
      <c r="Z45" s="692"/>
      <c r="AA45" s="107"/>
      <c r="AB45" s="57"/>
      <c r="AC45" s="71"/>
      <c r="AD45" s="230"/>
      <c r="AE45" s="228"/>
      <c r="AF45" s="100"/>
      <c r="AG45" s="212"/>
    </row>
    <row r="46" spans="1:33" ht="11.25" customHeight="1" x14ac:dyDescent="0.2">
      <c r="A46" s="120"/>
      <c r="B46" s="65"/>
      <c r="C46" s="134"/>
      <c r="D46" s="65"/>
      <c r="E46" s="3"/>
      <c r="F46" s="73"/>
      <c r="G46" s="74"/>
      <c r="H46" s="165"/>
      <c r="I46" s="76"/>
      <c r="J46" s="85"/>
      <c r="K46" s="189"/>
      <c r="L46" s="120"/>
      <c r="M46" s="65"/>
      <c r="N46" s="134"/>
      <c r="O46" s="65"/>
      <c r="P46" s="3"/>
      <c r="Q46" s="73"/>
      <c r="R46" s="74"/>
      <c r="S46" s="165"/>
      <c r="T46" s="76"/>
      <c r="U46" s="85"/>
      <c r="V46" s="189"/>
      <c r="W46" s="120"/>
      <c r="X46" s="65"/>
      <c r="Y46" s="134"/>
      <c r="Z46" s="65"/>
      <c r="AA46" s="3"/>
      <c r="AB46" s="73"/>
      <c r="AC46" s="74"/>
      <c r="AD46" s="165"/>
      <c r="AE46" s="76"/>
      <c r="AF46" s="85"/>
      <c r="AG46" s="189"/>
    </row>
    <row r="47" spans="1:33" ht="11.25" customHeight="1" x14ac:dyDescent="0.2">
      <c r="A47" s="129"/>
      <c r="B47" s="68"/>
      <c r="C47" s="173"/>
      <c r="D47" s="68"/>
      <c r="E47" s="107"/>
      <c r="F47" s="384"/>
      <c r="G47" s="71"/>
      <c r="H47" s="230"/>
      <c r="I47" s="228"/>
      <c r="J47" s="100"/>
      <c r="K47" s="191"/>
      <c r="L47" s="129"/>
      <c r="M47" s="68"/>
      <c r="N47" s="173"/>
      <c r="O47" s="68"/>
      <c r="P47" s="107"/>
      <c r="Q47" s="384"/>
      <c r="R47" s="71"/>
      <c r="S47" s="230"/>
      <c r="T47" s="228"/>
      <c r="U47" s="100"/>
      <c r="V47" s="191"/>
      <c r="W47" s="129"/>
      <c r="X47" s="68"/>
      <c r="Y47" s="173"/>
      <c r="Z47" s="68"/>
      <c r="AA47" s="107"/>
      <c r="AB47" s="384"/>
      <c r="AC47" s="71"/>
      <c r="AD47" s="230"/>
      <c r="AE47" s="228"/>
      <c r="AF47" s="100"/>
      <c r="AG47" s="191"/>
    </row>
    <row r="48" spans="1:33" customFormat="1" ht="11.25" customHeight="1" x14ac:dyDescent="0.2">
      <c r="A48" s="235"/>
      <c r="B48" s="65"/>
      <c r="C48" s="31"/>
      <c r="D48" s="66"/>
      <c r="E48" s="3"/>
      <c r="F48" s="73"/>
      <c r="G48" s="153"/>
      <c r="H48" s="165"/>
      <c r="I48" s="76"/>
      <c r="J48" s="85"/>
      <c r="K48" s="189"/>
      <c r="L48" s="235"/>
      <c r="M48" s="65"/>
      <c r="N48" s="31"/>
      <c r="O48" s="66"/>
      <c r="P48" s="3"/>
      <c r="Q48" s="73"/>
      <c r="R48" s="153"/>
      <c r="S48" s="165"/>
      <c r="T48" s="76"/>
      <c r="U48" s="85"/>
      <c r="V48" s="189"/>
      <c r="W48" s="235"/>
      <c r="X48" s="65"/>
      <c r="Y48" s="31"/>
      <c r="Z48" s="66"/>
      <c r="AA48" s="3"/>
      <c r="AB48" s="73"/>
      <c r="AC48" s="153"/>
      <c r="AD48" s="165"/>
      <c r="AE48" s="76"/>
      <c r="AF48" s="85"/>
      <c r="AG48" s="189"/>
    </row>
    <row r="49" spans="1:33" ht="11.25" customHeight="1" x14ac:dyDescent="0.2">
      <c r="A49" s="236"/>
      <c r="B49" s="68"/>
      <c r="C49" s="173"/>
      <c r="D49" s="68"/>
      <c r="E49" s="107"/>
      <c r="F49" s="57"/>
      <c r="G49" s="71"/>
      <c r="H49" s="230"/>
      <c r="I49" s="228"/>
      <c r="J49" s="100"/>
      <c r="K49" s="191"/>
      <c r="L49" s="236"/>
      <c r="M49" s="68"/>
      <c r="N49" s="173"/>
      <c r="O49" s="68"/>
      <c r="P49" s="107"/>
      <c r="Q49" s="57"/>
      <c r="R49" s="71"/>
      <c r="S49" s="230"/>
      <c r="T49" s="228"/>
      <c r="U49" s="100"/>
      <c r="V49" s="191"/>
      <c r="W49" s="236"/>
      <c r="X49" s="68"/>
      <c r="Y49" s="173"/>
      <c r="Z49" s="68"/>
      <c r="AA49" s="107"/>
      <c r="AB49" s="57"/>
      <c r="AC49" s="71"/>
      <c r="AD49" s="230"/>
      <c r="AE49" s="228"/>
      <c r="AF49" s="100"/>
      <c r="AG49" s="191"/>
    </row>
    <row r="50" spans="1:33" ht="11.25" customHeight="1" x14ac:dyDescent="0.2">
      <c r="A50" s="128"/>
      <c r="B50" s="65"/>
      <c r="C50" s="31"/>
      <c r="D50" s="65"/>
      <c r="E50" s="3"/>
      <c r="F50" s="73"/>
      <c r="G50" s="74"/>
      <c r="H50" s="229"/>
      <c r="I50" s="80"/>
      <c r="J50" s="96"/>
      <c r="K50" s="192"/>
      <c r="L50" s="128"/>
      <c r="M50" s="65"/>
      <c r="N50" s="31"/>
      <c r="O50" s="65"/>
      <c r="P50" s="3"/>
      <c r="Q50" s="73"/>
      <c r="R50" s="74"/>
      <c r="S50" s="229"/>
      <c r="T50" s="80"/>
      <c r="U50" s="96"/>
      <c r="V50" s="192"/>
      <c r="W50" s="128"/>
      <c r="X50" s="65"/>
      <c r="Y50" s="31"/>
      <c r="Z50" s="65"/>
      <c r="AA50" s="3"/>
      <c r="AB50" s="73"/>
      <c r="AC50" s="74"/>
      <c r="AD50" s="229"/>
      <c r="AE50" s="80"/>
      <c r="AF50" s="96"/>
      <c r="AG50" s="192"/>
    </row>
    <row r="51" spans="1:33" ht="11.25" customHeight="1" x14ac:dyDescent="0.2">
      <c r="A51" s="130"/>
      <c r="B51" s="700" t="s">
        <v>164</v>
      </c>
      <c r="C51" s="670"/>
      <c r="D51" s="58"/>
      <c r="E51" s="223"/>
      <c r="F51" s="60"/>
      <c r="G51" s="61">
        <f>SUM(G16:G49)</f>
        <v>0</v>
      </c>
      <c r="H51" s="238" t="s">
        <v>74</v>
      </c>
      <c r="I51" s="61">
        <f>ROUNDDOWN(G51,-3)</f>
        <v>0</v>
      </c>
      <c r="J51" s="387"/>
      <c r="K51" s="388"/>
      <c r="L51" s="130"/>
      <c r="M51" s="700" t="s">
        <v>164</v>
      </c>
      <c r="N51" s="670"/>
      <c r="O51" s="58"/>
      <c r="P51" s="223"/>
      <c r="Q51" s="60"/>
      <c r="R51" s="61">
        <f>SUM(R16:R49)</f>
        <v>0</v>
      </c>
      <c r="S51" s="238" t="s">
        <v>74</v>
      </c>
      <c r="T51" s="61">
        <f>ROUNDDOWN(R51,-3)</f>
        <v>0</v>
      </c>
      <c r="U51" s="387"/>
      <c r="V51" s="388"/>
      <c r="W51" s="130"/>
      <c r="X51" s="700" t="s">
        <v>164</v>
      </c>
      <c r="Y51" s="670"/>
      <c r="Z51" s="58"/>
      <c r="AA51" s="223"/>
      <c r="AB51" s="60"/>
      <c r="AC51" s="61"/>
      <c r="AD51" s="238" t="s">
        <v>74</v>
      </c>
      <c r="AE51" s="61">
        <f>ROUNDDOWN(AC51,-3)</f>
        <v>0</v>
      </c>
      <c r="AF51" s="387"/>
      <c r="AG51" s="388"/>
    </row>
    <row r="52" spans="1:33" ht="11.25" customHeight="1" x14ac:dyDescent="0.2">
      <c r="A52" s="3"/>
      <c r="C52" s="168"/>
      <c r="D52" s="237"/>
      <c r="E52" s="3"/>
      <c r="F52" s="74"/>
      <c r="G52" s="74"/>
      <c r="H52" s="74"/>
      <c r="J52" s="31"/>
      <c r="K52" s="31"/>
      <c r="L52" s="3"/>
      <c r="N52" s="168"/>
      <c r="O52" s="237"/>
      <c r="P52" s="3"/>
      <c r="Q52" s="74"/>
      <c r="R52" s="74"/>
      <c r="S52" s="74"/>
      <c r="U52" s="31"/>
      <c r="V52" s="31"/>
      <c r="W52" s="3"/>
      <c r="Y52" s="168"/>
      <c r="Z52" s="237"/>
      <c r="AA52" s="3"/>
      <c r="AB52" s="74"/>
      <c r="AC52" s="74"/>
      <c r="AD52" s="74"/>
      <c r="AF52" s="31"/>
      <c r="AG52" s="31"/>
    </row>
    <row r="53" spans="1:33" ht="11.25" customHeight="1" x14ac:dyDescent="0.2"/>
    <row r="54" spans="1:33" ht="11.25" customHeight="1" x14ac:dyDescent="0.2">
      <c r="B54" s="31" t="str">
        <f>B3</f>
        <v>令和７年度（繰越）ヤンバルクイナ飼育・繁殖施設屋根改修工事</v>
      </c>
      <c r="K54" s="712">
        <f>K3+1</f>
        <v>2</v>
      </c>
      <c r="M54" s="31">
        <f>M3</f>
        <v>0</v>
      </c>
      <c r="V54" s="712">
        <f>V3+1</f>
        <v>4</v>
      </c>
      <c r="X54" s="31">
        <f>X3</f>
        <v>0</v>
      </c>
      <c r="AG54" s="712">
        <f>AG3+1</f>
        <v>6</v>
      </c>
    </row>
    <row r="55" spans="1:33" ht="11.25" customHeight="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6"/>
      <c r="L55" s="4"/>
      <c r="M55" s="5"/>
      <c r="N55" s="5"/>
      <c r="O55" s="5"/>
      <c r="P55" s="5"/>
      <c r="Q55" s="5"/>
      <c r="R55" s="5"/>
      <c r="S55" s="5"/>
      <c r="T55" s="5"/>
      <c r="U55" s="5"/>
      <c r="V55" s="6"/>
      <c r="W55" s="4"/>
      <c r="X55" s="5"/>
      <c r="Y55" s="5"/>
      <c r="Z55" s="5"/>
      <c r="AA55" s="5"/>
      <c r="AB55" s="5"/>
      <c r="AC55" s="5"/>
      <c r="AD55" s="5"/>
      <c r="AE55" s="5"/>
      <c r="AF55" s="5"/>
      <c r="AG55" s="6"/>
    </row>
    <row r="56" spans="1:33" ht="17.25" customHeight="1" x14ac:dyDescent="0.2">
      <c r="A56" s="888" t="s">
        <v>109</v>
      </c>
      <c r="B56" s="889"/>
      <c r="C56" s="889"/>
      <c r="D56" s="889"/>
      <c r="E56" s="889"/>
      <c r="F56" s="889"/>
      <c r="G56" s="889"/>
      <c r="H56" s="889"/>
      <c r="I56" s="889"/>
      <c r="J56" s="889"/>
      <c r="K56" s="890"/>
      <c r="L56" s="888" t="s">
        <v>109</v>
      </c>
      <c r="M56" s="889"/>
      <c r="N56" s="889"/>
      <c r="O56" s="889"/>
      <c r="P56" s="889"/>
      <c r="Q56" s="889"/>
      <c r="R56" s="889"/>
      <c r="S56" s="889"/>
      <c r="T56" s="889"/>
      <c r="U56" s="889"/>
      <c r="V56" s="890"/>
      <c r="W56" s="888" t="s">
        <v>109</v>
      </c>
      <c r="X56" s="889"/>
      <c r="Y56" s="889"/>
      <c r="Z56" s="889"/>
      <c r="AA56" s="889"/>
      <c r="AB56" s="889"/>
      <c r="AC56" s="889"/>
      <c r="AD56" s="889"/>
      <c r="AE56" s="889"/>
      <c r="AF56" s="889"/>
      <c r="AG56" s="890"/>
    </row>
    <row r="57" spans="1:33" ht="11.25" customHeight="1" x14ac:dyDescent="0.2">
      <c r="A57" s="29"/>
      <c r="B57" s="17"/>
      <c r="C57" s="17"/>
      <c r="D57" s="17"/>
      <c r="E57" s="17"/>
      <c r="F57" s="17"/>
      <c r="G57" s="17"/>
      <c r="H57" s="17"/>
      <c r="I57" s="17"/>
      <c r="J57" s="17"/>
      <c r="K57" s="30"/>
      <c r="L57" s="29"/>
      <c r="M57" s="17"/>
      <c r="N57" s="17"/>
      <c r="O57" s="17"/>
      <c r="P57" s="17"/>
      <c r="Q57" s="17"/>
      <c r="R57" s="17"/>
      <c r="S57" s="17"/>
      <c r="T57" s="17"/>
      <c r="U57" s="17"/>
      <c r="V57" s="30"/>
      <c r="W57" s="29"/>
      <c r="X57" s="17"/>
      <c r="Y57" s="17"/>
      <c r="Z57" s="17"/>
      <c r="AA57" s="17"/>
      <c r="AB57" s="17"/>
      <c r="AC57" s="17"/>
      <c r="AD57" s="17"/>
      <c r="AE57" s="17"/>
      <c r="AF57" s="17"/>
      <c r="AG57" s="30"/>
    </row>
    <row r="58" spans="1:33" ht="11.25" customHeight="1" x14ac:dyDescent="0.2">
      <c r="A58" s="7"/>
      <c r="B58" s="21"/>
      <c r="D58" s="21"/>
      <c r="F58" s="21"/>
      <c r="H58" s="10"/>
      <c r="I58" s="12"/>
      <c r="J58" s="12"/>
      <c r="K58" s="33"/>
      <c r="L58" s="7"/>
      <c r="M58" s="21"/>
      <c r="O58" s="21"/>
      <c r="Q58" s="21"/>
      <c r="S58" s="10"/>
      <c r="T58" s="12"/>
      <c r="U58" s="12"/>
      <c r="V58" s="33"/>
      <c r="W58" s="7"/>
      <c r="X58" s="21"/>
      <c r="Z58" s="21"/>
      <c r="AB58" s="21"/>
      <c r="AD58" s="10"/>
      <c r="AE58" s="12"/>
      <c r="AF58" s="12"/>
      <c r="AG58" s="33"/>
    </row>
    <row r="59" spans="1:33" ht="11.25" customHeight="1" x14ac:dyDescent="0.2">
      <c r="A59" s="32" t="s">
        <v>8</v>
      </c>
      <c r="B59" s="22" t="s">
        <v>110</v>
      </c>
      <c r="C59" s="3" t="s">
        <v>111</v>
      </c>
      <c r="D59" s="22" t="s">
        <v>112</v>
      </c>
      <c r="E59" s="3" t="s">
        <v>113</v>
      </c>
      <c r="F59" s="22" t="s">
        <v>114</v>
      </c>
      <c r="G59" s="3" t="s">
        <v>115</v>
      </c>
      <c r="H59" s="20"/>
      <c r="I59" s="841" t="s">
        <v>116</v>
      </c>
      <c r="J59" s="841"/>
      <c r="K59" s="891"/>
      <c r="L59" s="32" t="s">
        <v>8</v>
      </c>
      <c r="M59" s="22" t="s">
        <v>110</v>
      </c>
      <c r="N59" s="3" t="s">
        <v>111</v>
      </c>
      <c r="O59" s="22" t="s">
        <v>112</v>
      </c>
      <c r="P59" s="3" t="s">
        <v>113</v>
      </c>
      <c r="Q59" s="22" t="s">
        <v>114</v>
      </c>
      <c r="R59" s="3" t="s">
        <v>115</v>
      </c>
      <c r="S59" s="20"/>
      <c r="T59" s="841" t="s">
        <v>116</v>
      </c>
      <c r="U59" s="841"/>
      <c r="V59" s="891"/>
      <c r="W59" s="32" t="s">
        <v>8</v>
      </c>
      <c r="X59" s="22" t="s">
        <v>110</v>
      </c>
      <c r="Y59" s="3" t="s">
        <v>111</v>
      </c>
      <c r="Z59" s="22" t="s">
        <v>112</v>
      </c>
      <c r="AA59" s="3" t="s">
        <v>113</v>
      </c>
      <c r="AB59" s="22" t="s">
        <v>114</v>
      </c>
      <c r="AC59" s="3" t="s">
        <v>115</v>
      </c>
      <c r="AD59" s="20"/>
      <c r="AE59" s="841" t="s">
        <v>116</v>
      </c>
      <c r="AF59" s="841"/>
      <c r="AG59" s="891"/>
    </row>
    <row r="60" spans="1:33" ht="11.25" customHeight="1" x14ac:dyDescent="0.2">
      <c r="A60" s="29"/>
      <c r="B60" s="23"/>
      <c r="C60" s="17"/>
      <c r="D60" s="23"/>
      <c r="E60" s="17"/>
      <c r="F60" s="23"/>
      <c r="G60" s="17"/>
      <c r="H60" s="15"/>
      <c r="I60" s="17"/>
      <c r="J60" s="17"/>
      <c r="K60" s="30"/>
      <c r="L60" s="29"/>
      <c r="M60" s="23"/>
      <c r="N60" s="17"/>
      <c r="O60" s="23"/>
      <c r="P60" s="17"/>
      <c r="Q60" s="23"/>
      <c r="R60" s="17"/>
      <c r="S60" s="15"/>
      <c r="T60" s="17"/>
      <c r="U60" s="17"/>
      <c r="V60" s="30"/>
      <c r="W60" s="29"/>
      <c r="X60" s="23"/>
      <c r="Y60" s="17"/>
      <c r="Z60" s="23"/>
      <c r="AA60" s="17"/>
      <c r="AB60" s="23"/>
      <c r="AC60" s="17"/>
      <c r="AD60" s="15"/>
      <c r="AE60" s="17"/>
      <c r="AF60" s="17"/>
      <c r="AG60" s="30"/>
    </row>
    <row r="61" spans="1:33" ht="11.25" customHeight="1" x14ac:dyDescent="0.2">
      <c r="A61" s="219"/>
      <c r="B61" s="66"/>
      <c r="C61" s="209"/>
      <c r="D61" s="65"/>
      <c r="E61" s="3"/>
      <c r="F61" s="73"/>
      <c r="G61" s="144"/>
      <c r="H61" s="233"/>
      <c r="I61" s="385"/>
      <c r="J61" s="227"/>
      <c r="K61" s="243"/>
      <c r="L61" s="219"/>
      <c r="M61" s="66"/>
      <c r="N61" s="209"/>
      <c r="O61" s="65"/>
      <c r="P61" s="3"/>
      <c r="Q61" s="73"/>
      <c r="R61" s="144"/>
      <c r="S61" s="233"/>
      <c r="T61" s="385"/>
      <c r="U61" s="227"/>
      <c r="V61" s="243"/>
      <c r="W61" s="219"/>
      <c r="X61" s="66"/>
      <c r="Y61" s="209"/>
      <c r="Z61" s="65"/>
      <c r="AA61" s="3"/>
      <c r="AB61" s="73"/>
      <c r="AC61" s="144"/>
      <c r="AD61" s="233"/>
      <c r="AE61" s="385"/>
      <c r="AF61" s="227"/>
      <c r="AG61" s="243"/>
    </row>
    <row r="62" spans="1:33" ht="11.25" customHeight="1" x14ac:dyDescent="0.2">
      <c r="A62" s="219" t="s">
        <v>165</v>
      </c>
      <c r="B62" s="68" t="s">
        <v>166</v>
      </c>
      <c r="C62" s="359"/>
      <c r="D62" s="166"/>
      <c r="E62" s="107"/>
      <c r="F62" s="73"/>
      <c r="G62" s="71"/>
      <c r="H62" s="165"/>
      <c r="I62" s="131"/>
      <c r="J62" s="69"/>
      <c r="K62" s="101"/>
      <c r="L62" s="219" t="s">
        <v>165</v>
      </c>
      <c r="M62" s="68" t="s">
        <v>166</v>
      </c>
      <c r="N62" s="359"/>
      <c r="O62" s="166"/>
      <c r="P62" s="107"/>
      <c r="Q62" s="73"/>
      <c r="R62" s="71"/>
      <c r="S62" s="165"/>
      <c r="T62" s="131"/>
      <c r="U62" s="69"/>
      <c r="V62" s="101"/>
      <c r="W62" s="219" t="s">
        <v>165</v>
      </c>
      <c r="X62" s="68" t="s">
        <v>166</v>
      </c>
      <c r="Y62" s="359"/>
      <c r="Z62" s="166"/>
      <c r="AA62" s="107"/>
      <c r="AB62" s="73"/>
      <c r="AC62" s="71"/>
      <c r="AD62" s="165"/>
      <c r="AE62" s="131"/>
      <c r="AF62" s="69"/>
      <c r="AG62" s="101"/>
    </row>
    <row r="63" spans="1:33" ht="11.25" customHeight="1" x14ac:dyDescent="0.2">
      <c r="A63" s="220"/>
      <c r="B63" s="65"/>
      <c r="C63" s="186"/>
      <c r="D63" s="66"/>
      <c r="E63" s="172"/>
      <c r="F63" s="81"/>
      <c r="G63" s="82"/>
      <c r="H63" s="229"/>
      <c r="I63" s="83"/>
      <c r="J63" s="31"/>
      <c r="K63" s="94"/>
      <c r="L63" s="220"/>
      <c r="M63" s="65"/>
      <c r="N63" s="186"/>
      <c r="O63" s="66"/>
      <c r="P63" s="172"/>
      <c r="Q63" s="81"/>
      <c r="R63" s="82"/>
      <c r="S63" s="229"/>
      <c r="T63" s="83"/>
      <c r="U63" s="31"/>
      <c r="V63" s="94"/>
      <c r="W63" s="220"/>
      <c r="X63" s="65"/>
      <c r="Y63" s="186"/>
      <c r="Z63" s="66"/>
      <c r="AA63" s="172"/>
      <c r="AB63" s="81"/>
      <c r="AC63" s="82"/>
      <c r="AD63" s="229"/>
      <c r="AE63" s="83"/>
      <c r="AF63" s="31"/>
      <c r="AG63" s="94"/>
    </row>
    <row r="64" spans="1:33" ht="11.25" customHeight="1" x14ac:dyDescent="0.2">
      <c r="A64" s="221"/>
      <c r="B64" s="68"/>
      <c r="C64" s="359"/>
      <c r="D64" s="167"/>
      <c r="E64" s="99"/>
      <c r="F64" s="57"/>
      <c r="G64" s="71"/>
      <c r="H64" s="165"/>
      <c r="I64" s="131"/>
      <c r="J64" s="69"/>
      <c r="K64" s="101"/>
      <c r="L64" s="221"/>
      <c r="M64" s="68"/>
      <c r="N64" s="359"/>
      <c r="O64" s="167"/>
      <c r="P64" s="99"/>
      <c r="Q64" s="57"/>
      <c r="R64" s="71"/>
      <c r="S64" s="165"/>
      <c r="T64" s="131"/>
      <c r="U64" s="69"/>
      <c r="V64" s="101"/>
      <c r="W64" s="221"/>
      <c r="X64" s="68"/>
      <c r="Y64" s="359"/>
      <c r="Z64" s="167"/>
      <c r="AA64" s="99"/>
      <c r="AB64" s="57"/>
      <c r="AC64" s="71"/>
      <c r="AD64" s="165"/>
      <c r="AE64" s="131"/>
      <c r="AF64" s="69"/>
      <c r="AG64" s="101"/>
    </row>
    <row r="65" spans="1:33" ht="11.25" customHeight="1" x14ac:dyDescent="0.2">
      <c r="A65" s="220"/>
      <c r="B65" s="65"/>
      <c r="C65" s="31"/>
      <c r="D65" s="65"/>
      <c r="E65" s="3"/>
      <c r="F65" s="81"/>
      <c r="G65" s="82"/>
      <c r="H65" s="232"/>
      <c r="I65" s="3"/>
      <c r="J65" s="3"/>
      <c r="K65" s="663"/>
      <c r="L65" s="220"/>
      <c r="M65" s="65"/>
      <c r="N65" s="147"/>
      <c r="O65" s="66"/>
      <c r="P65" s="172"/>
      <c r="Q65" s="205"/>
      <c r="R65" s="165"/>
      <c r="S65" s="232"/>
      <c r="T65" s="3"/>
      <c r="U65" s="3"/>
      <c r="V65" s="663"/>
      <c r="W65" s="220"/>
      <c r="X65" s="65"/>
      <c r="Y65" s="147"/>
      <c r="Z65" s="66"/>
      <c r="AA65" s="172"/>
      <c r="AB65" s="205"/>
      <c r="AC65" s="165"/>
      <c r="AD65" s="232"/>
      <c r="AE65" s="3"/>
      <c r="AF65" s="3"/>
      <c r="AG65" s="663"/>
    </row>
    <row r="66" spans="1:33" ht="11.25" customHeight="1" x14ac:dyDescent="0.2">
      <c r="A66" s="221"/>
      <c r="B66" s="667" t="s">
        <v>171</v>
      </c>
      <c r="C66" s="177"/>
      <c r="D66" s="167">
        <f>防水工事数量!B6</f>
        <v>248</v>
      </c>
      <c r="E66" s="107" t="s">
        <v>168</v>
      </c>
      <c r="F66" s="57"/>
      <c r="G66" s="71"/>
      <c r="H66" s="165"/>
      <c r="I66" s="664" t="s">
        <v>169</v>
      </c>
      <c r="J66" s="70"/>
      <c r="K66" s="195" t="s">
        <v>170</v>
      </c>
      <c r="L66" s="221"/>
      <c r="M66" s="667" t="s">
        <v>171</v>
      </c>
      <c r="N66" s="177"/>
      <c r="O66" s="167">
        <f>防水工事数量!F6</f>
        <v>446</v>
      </c>
      <c r="P66" s="107" t="s">
        <v>168</v>
      </c>
      <c r="Q66" s="57"/>
      <c r="R66" s="71"/>
      <c r="S66" s="165"/>
      <c r="T66" s="664" t="s">
        <v>169</v>
      </c>
      <c r="U66" s="70"/>
      <c r="V66" s="195" t="s">
        <v>170</v>
      </c>
      <c r="W66" s="221"/>
      <c r="X66" s="667" t="s">
        <v>171</v>
      </c>
      <c r="Y66" s="177"/>
      <c r="Z66" s="167">
        <f>防水工事数量!J6</f>
        <v>308</v>
      </c>
      <c r="AA66" s="107" t="s">
        <v>168</v>
      </c>
      <c r="AB66" s="57"/>
      <c r="AC66" s="71"/>
      <c r="AD66" s="165"/>
      <c r="AE66" s="664" t="s">
        <v>169</v>
      </c>
      <c r="AF66" s="70"/>
      <c r="AG66" s="195" t="s">
        <v>170</v>
      </c>
    </row>
    <row r="67" spans="1:33" ht="11.25" customHeight="1" x14ac:dyDescent="0.2">
      <c r="A67" s="222"/>
      <c r="B67" s="65"/>
      <c r="C67" s="147"/>
      <c r="D67" s="66"/>
      <c r="E67" s="172"/>
      <c r="F67" s="205"/>
      <c r="G67" s="165"/>
      <c r="H67" s="229"/>
      <c r="I67" s="77"/>
      <c r="J67" s="77"/>
      <c r="K67" s="663"/>
      <c r="L67" s="222"/>
      <c r="M67" s="66"/>
      <c r="N67" s="149"/>
      <c r="O67" s="194"/>
      <c r="P67" s="172"/>
      <c r="Q67" s="81"/>
      <c r="R67" s="153"/>
      <c r="S67" s="229"/>
      <c r="T67" s="77"/>
      <c r="U67" s="77"/>
      <c r="V67" s="663"/>
      <c r="W67" s="222"/>
      <c r="X67" s="66"/>
      <c r="Y67" s="149"/>
      <c r="Z67" s="66"/>
      <c r="AA67" s="172"/>
      <c r="AB67" s="81"/>
      <c r="AC67" s="153"/>
      <c r="AD67" s="229"/>
      <c r="AE67" s="77"/>
      <c r="AF67" s="77"/>
      <c r="AG67" s="663"/>
    </row>
    <row r="68" spans="1:33" ht="11.25" customHeight="1" x14ac:dyDescent="0.2">
      <c r="A68" s="129"/>
      <c r="B68" s="661" t="s">
        <v>167</v>
      </c>
      <c r="C68" s="177"/>
      <c r="D68" s="167">
        <f>防水工事数量!B8</f>
        <v>248</v>
      </c>
      <c r="E68" s="107" t="s">
        <v>168</v>
      </c>
      <c r="F68" s="57"/>
      <c r="G68" s="71"/>
      <c r="H68" s="165"/>
      <c r="I68" s="3" t="s">
        <v>133</v>
      </c>
      <c r="J68" s="3"/>
      <c r="K68" s="188" t="s">
        <v>133</v>
      </c>
      <c r="L68" s="129"/>
      <c r="M68" s="661" t="s">
        <v>167</v>
      </c>
      <c r="N68" s="175"/>
      <c r="O68" s="167">
        <f>防水工事数量!F8</f>
        <v>446</v>
      </c>
      <c r="P68" s="107" t="s">
        <v>133</v>
      </c>
      <c r="Q68" s="57"/>
      <c r="R68" s="71"/>
      <c r="S68" s="165"/>
      <c r="T68" s="3" t="s">
        <v>133</v>
      </c>
      <c r="U68" s="3"/>
      <c r="V68" s="188" t="s">
        <v>133</v>
      </c>
      <c r="W68" s="129"/>
      <c r="X68" s="661" t="s">
        <v>167</v>
      </c>
      <c r="Y68" s="174"/>
      <c r="Z68" s="167">
        <f>防水工事数量!J8</f>
        <v>308</v>
      </c>
      <c r="AA68" s="107" t="s">
        <v>175</v>
      </c>
      <c r="AB68" s="57"/>
      <c r="AC68" s="71"/>
      <c r="AD68" s="165"/>
      <c r="AE68" s="3" t="s">
        <v>133</v>
      </c>
      <c r="AF68" s="3"/>
      <c r="AG68" s="188" t="s">
        <v>133</v>
      </c>
    </row>
    <row r="69" spans="1:33" ht="11.25" customHeight="1" x14ac:dyDescent="0.2">
      <c r="A69" s="120"/>
      <c r="B69" s="66"/>
      <c r="C69" s="709" t="s">
        <v>172</v>
      </c>
      <c r="D69" s="66"/>
      <c r="E69" s="172"/>
      <c r="F69" s="81"/>
      <c r="G69" s="217"/>
      <c r="H69" s="233"/>
      <c r="I69" s="77"/>
      <c r="J69" s="77"/>
      <c r="K69" s="663"/>
      <c r="L69" s="120"/>
      <c r="M69" s="65"/>
      <c r="N69" s="709" t="s">
        <v>176</v>
      </c>
      <c r="O69" s="65"/>
      <c r="P69" s="3"/>
      <c r="Q69" s="73"/>
      <c r="R69" s="74"/>
      <c r="S69" s="233"/>
      <c r="T69" s="77"/>
      <c r="U69" s="77"/>
      <c r="V69" s="663"/>
      <c r="W69" s="120"/>
      <c r="X69" s="65"/>
      <c r="Y69" s="709" t="s">
        <v>176</v>
      </c>
      <c r="Z69" s="166"/>
      <c r="AA69" s="3"/>
      <c r="AB69" s="73"/>
      <c r="AC69" s="74"/>
      <c r="AD69" s="233"/>
      <c r="AE69" s="77"/>
      <c r="AF69" s="77"/>
      <c r="AG69" s="663"/>
    </row>
    <row r="70" spans="1:33" ht="11.25" customHeight="1" x14ac:dyDescent="0.2">
      <c r="A70" s="129"/>
      <c r="B70" s="662" t="s">
        <v>173</v>
      </c>
      <c r="C70" s="708" t="s">
        <v>174</v>
      </c>
      <c r="D70" s="167">
        <f>防水工事数量!B10</f>
        <v>223</v>
      </c>
      <c r="E70" s="107" t="s">
        <v>133</v>
      </c>
      <c r="F70" s="57"/>
      <c r="G70" s="71"/>
      <c r="H70" s="230"/>
      <c r="I70" s="70" t="s">
        <v>133</v>
      </c>
      <c r="J70" s="70"/>
      <c r="K70" s="195" t="s">
        <v>133</v>
      </c>
      <c r="L70" s="129"/>
      <c r="M70" s="662" t="s">
        <v>179</v>
      </c>
      <c r="N70" s="708" t="s">
        <v>174</v>
      </c>
      <c r="O70" s="167">
        <f>防水工事数量!F10</f>
        <v>400</v>
      </c>
      <c r="P70" s="107" t="s">
        <v>133</v>
      </c>
      <c r="Q70" s="57"/>
      <c r="R70" s="71"/>
      <c r="S70" s="230"/>
      <c r="T70" s="70" t="s">
        <v>133</v>
      </c>
      <c r="U70" s="70"/>
      <c r="V70" s="195" t="s">
        <v>133</v>
      </c>
      <c r="W70" s="129"/>
      <c r="X70" s="662" t="s">
        <v>179</v>
      </c>
      <c r="Y70" s="708" t="s">
        <v>174</v>
      </c>
      <c r="Z70" s="167">
        <f>防水工事数量!J10</f>
        <v>225</v>
      </c>
      <c r="AA70" s="107" t="s">
        <v>175</v>
      </c>
      <c r="AB70" s="57"/>
      <c r="AC70" s="71"/>
      <c r="AD70" s="230"/>
      <c r="AE70" s="70" t="s">
        <v>133</v>
      </c>
      <c r="AF70" s="70"/>
      <c r="AG70" s="195" t="s">
        <v>133</v>
      </c>
    </row>
    <row r="71" spans="1:33" ht="11.25" customHeight="1" x14ac:dyDescent="0.2">
      <c r="A71" s="120"/>
      <c r="B71" s="65"/>
      <c r="C71" s="149"/>
      <c r="D71" s="166"/>
      <c r="E71" s="3"/>
      <c r="F71" s="73"/>
      <c r="G71" s="144"/>
      <c r="H71" s="233"/>
      <c r="I71" s="77"/>
      <c r="J71" s="77"/>
      <c r="K71" s="663"/>
      <c r="L71" s="120"/>
      <c r="M71" s="65"/>
      <c r="N71" s="147"/>
      <c r="O71" s="166"/>
      <c r="P71" s="3"/>
      <c r="Q71" s="73"/>
      <c r="R71" s="74"/>
      <c r="S71" s="226"/>
      <c r="T71" s="227"/>
      <c r="U71" s="227"/>
      <c r="V71" s="242"/>
      <c r="W71" s="120"/>
      <c r="X71" s="65"/>
      <c r="Y71" s="147"/>
      <c r="Z71" s="65"/>
      <c r="AA71" s="3"/>
      <c r="AB71" s="73"/>
      <c r="AC71" s="74"/>
      <c r="AD71" s="226"/>
      <c r="AE71" s="3"/>
      <c r="AF71" s="3"/>
      <c r="AG71" s="188"/>
    </row>
    <row r="72" spans="1:33" ht="11.25" customHeight="1" x14ac:dyDescent="0.2">
      <c r="A72" s="129"/>
      <c r="B72" s="68" t="s">
        <v>177</v>
      </c>
      <c r="C72" s="198" t="s">
        <v>178</v>
      </c>
      <c r="D72" s="178">
        <f>防水工事数量!B12</f>
        <v>25.2</v>
      </c>
      <c r="E72" s="107" t="s">
        <v>133</v>
      </c>
      <c r="F72" s="57"/>
      <c r="G72" s="71"/>
      <c r="H72" s="230"/>
      <c r="I72" s="70" t="s">
        <v>133</v>
      </c>
      <c r="J72" s="70"/>
      <c r="K72" s="195" t="s">
        <v>133</v>
      </c>
      <c r="L72" s="129"/>
      <c r="M72" s="68" t="s">
        <v>177</v>
      </c>
      <c r="N72" s="215" t="s">
        <v>178</v>
      </c>
      <c r="O72" s="178">
        <f>防水工事数量!F12</f>
        <v>45.9</v>
      </c>
      <c r="P72" s="164" t="s">
        <v>133</v>
      </c>
      <c r="Q72" s="216"/>
      <c r="R72" s="74"/>
      <c r="S72" s="165"/>
      <c r="T72" s="227"/>
      <c r="U72" s="227"/>
      <c r="V72" s="242"/>
      <c r="W72" s="129"/>
      <c r="X72" s="68" t="s">
        <v>177</v>
      </c>
      <c r="Y72" s="215" t="s">
        <v>178</v>
      </c>
      <c r="Z72" s="178">
        <f>防水工事数量!J12</f>
        <v>82.9</v>
      </c>
      <c r="AA72" s="164" t="s">
        <v>175</v>
      </c>
      <c r="AB72" s="216"/>
      <c r="AC72" s="74"/>
      <c r="AD72" s="165"/>
      <c r="AE72" s="3" t="s">
        <v>133</v>
      </c>
      <c r="AF72" s="3"/>
      <c r="AG72" s="188" t="s">
        <v>133</v>
      </c>
    </row>
    <row r="73" spans="1:33" ht="11.25" customHeight="1" x14ac:dyDescent="0.2">
      <c r="A73" s="120"/>
      <c r="B73" s="65"/>
      <c r="C73" s="31"/>
      <c r="D73" s="65"/>
      <c r="E73" s="3"/>
      <c r="F73" s="73"/>
      <c r="G73" s="144"/>
      <c r="H73" s="231"/>
      <c r="I73" s="244"/>
      <c r="J73" s="244"/>
      <c r="K73" s="243"/>
      <c r="L73" s="120"/>
      <c r="M73" s="65"/>
      <c r="N73" s="31"/>
      <c r="O73" s="65"/>
      <c r="P73" s="3"/>
      <c r="Q73" s="81"/>
      <c r="R73" s="82"/>
      <c r="S73" s="231"/>
      <c r="T73" s="77"/>
      <c r="U73" s="77"/>
      <c r="V73" s="663"/>
      <c r="W73" s="120"/>
      <c r="X73" s="65"/>
      <c r="Y73" s="31"/>
      <c r="Z73" s="65"/>
      <c r="AA73" s="3"/>
      <c r="AB73" s="81"/>
      <c r="AC73" s="82"/>
      <c r="AD73" s="231"/>
      <c r="AE73" s="77"/>
      <c r="AF73" s="77"/>
      <c r="AG73" s="663"/>
    </row>
    <row r="74" spans="1:33" ht="11.25" customHeight="1" x14ac:dyDescent="0.2">
      <c r="A74" s="129"/>
      <c r="B74" s="667" t="s">
        <v>180</v>
      </c>
      <c r="C74" s="69"/>
      <c r="D74" s="178">
        <f>防水工事数量!B14</f>
        <v>248</v>
      </c>
      <c r="E74" s="164" t="s">
        <v>133</v>
      </c>
      <c r="F74" s="216"/>
      <c r="G74" s="74"/>
      <c r="H74" s="230"/>
      <c r="I74" s="70" t="s">
        <v>133</v>
      </c>
      <c r="J74" s="70"/>
      <c r="K74" s="195" t="s">
        <v>133</v>
      </c>
      <c r="L74" s="129"/>
      <c r="M74" s="667" t="s">
        <v>180</v>
      </c>
      <c r="N74" s="69"/>
      <c r="O74" s="178">
        <f>防水工事数量!F14</f>
        <v>446</v>
      </c>
      <c r="P74" s="164" t="s">
        <v>133</v>
      </c>
      <c r="Q74" s="57"/>
      <c r="R74" s="71"/>
      <c r="S74" s="230"/>
      <c r="T74" s="70" t="s">
        <v>133</v>
      </c>
      <c r="U74" s="70"/>
      <c r="V74" s="195" t="s">
        <v>133</v>
      </c>
      <c r="W74" s="129"/>
      <c r="X74" s="667" t="s">
        <v>180</v>
      </c>
      <c r="Y74" s="69"/>
      <c r="Z74" s="178">
        <f>防水工事数量!J14</f>
        <v>307.89999999999998</v>
      </c>
      <c r="AA74" s="164" t="s">
        <v>133</v>
      </c>
      <c r="AB74" s="57"/>
      <c r="AC74" s="71"/>
      <c r="AD74" s="230"/>
      <c r="AE74" s="70" t="s">
        <v>133</v>
      </c>
      <c r="AF74" s="70"/>
      <c r="AG74" s="195" t="s">
        <v>133</v>
      </c>
    </row>
    <row r="75" spans="1:33" ht="11.25" customHeight="1" x14ac:dyDescent="0.2">
      <c r="A75" s="120"/>
      <c r="B75" s="65"/>
      <c r="C75" s="31"/>
      <c r="D75" s="65"/>
      <c r="E75" s="3"/>
      <c r="F75" s="719"/>
      <c r="G75" s="720"/>
      <c r="H75" s="226"/>
      <c r="I75" s="88"/>
      <c r="J75" s="227"/>
      <c r="K75" s="242"/>
      <c r="L75" s="120"/>
      <c r="M75" s="65"/>
      <c r="N75" s="31"/>
      <c r="O75" s="65"/>
      <c r="P75" s="3"/>
      <c r="Q75" s="65"/>
      <c r="R75" s="74"/>
      <c r="S75" s="226"/>
      <c r="T75" s="88"/>
      <c r="U75" s="227"/>
      <c r="V75" s="242"/>
      <c r="W75" s="120"/>
      <c r="X75" s="65"/>
      <c r="Y75" s="31"/>
      <c r="Z75" s="65"/>
      <c r="AA75" s="3"/>
      <c r="AB75" s="65"/>
      <c r="AC75" s="74"/>
      <c r="AD75" s="226"/>
      <c r="AE75" s="88"/>
      <c r="AF75" s="227"/>
      <c r="AG75" s="242"/>
    </row>
    <row r="76" spans="1:33" ht="11.25" customHeight="1" x14ac:dyDescent="0.2">
      <c r="A76" s="129"/>
      <c r="B76" s="151"/>
      <c r="C76" s="204"/>
      <c r="D76" s="167"/>
      <c r="E76" s="164"/>
      <c r="F76" s="90"/>
      <c r="G76" s="91"/>
      <c r="H76" s="159"/>
      <c r="I76" s="248"/>
      <c r="J76" s="248"/>
      <c r="K76" s="358"/>
      <c r="L76" s="129"/>
      <c r="M76" s="151"/>
      <c r="N76" s="204"/>
      <c r="O76" s="167"/>
      <c r="P76" s="164"/>
      <c r="Q76" s="90"/>
      <c r="R76" s="91"/>
      <c r="S76" s="159"/>
      <c r="T76" s="248"/>
      <c r="U76" s="248"/>
      <c r="V76" s="358"/>
      <c r="W76" s="129"/>
      <c r="X76" s="151"/>
      <c r="Y76" s="204"/>
      <c r="Z76" s="167"/>
      <c r="AA76" s="164"/>
      <c r="AB76" s="90"/>
      <c r="AC76" s="91"/>
      <c r="AD76" s="159"/>
      <c r="AE76" s="248"/>
      <c r="AF76" s="248"/>
      <c r="AG76" s="358"/>
    </row>
    <row r="77" spans="1:33" ht="11.25" customHeight="1" x14ac:dyDescent="0.2">
      <c r="A77" s="120"/>
      <c r="B77" s="65"/>
      <c r="C77" s="31"/>
      <c r="D77" s="65"/>
      <c r="E77" s="3"/>
      <c r="F77" s="156"/>
      <c r="G77" s="74"/>
      <c r="H77" s="165"/>
      <c r="J77" s="227"/>
      <c r="K77" s="242"/>
      <c r="L77" s="120"/>
      <c r="M77" s="65"/>
      <c r="N77" s="31"/>
      <c r="O77" s="65"/>
      <c r="P77" s="3"/>
      <c r="Q77" s="65"/>
      <c r="R77" s="74"/>
      <c r="S77" s="226"/>
      <c r="T77" s="88"/>
      <c r="U77" s="227"/>
      <c r="V77" s="242"/>
      <c r="W77" s="120"/>
      <c r="X77" s="65"/>
      <c r="Y77" s="31"/>
      <c r="Z77" s="65"/>
      <c r="AA77" s="3"/>
      <c r="AB77" s="65"/>
      <c r="AC77" s="74"/>
      <c r="AD77" s="226"/>
      <c r="AE77" s="88"/>
      <c r="AF77" s="227"/>
      <c r="AG77" s="242"/>
    </row>
    <row r="78" spans="1:33" ht="11.25" customHeight="1" x14ac:dyDescent="0.2">
      <c r="A78" s="129"/>
      <c r="B78" s="107"/>
      <c r="C78" s="69"/>
      <c r="D78" s="68"/>
      <c r="E78" s="164"/>
      <c r="F78" s="156"/>
      <c r="G78" s="74"/>
      <c r="H78" s="165"/>
      <c r="I78" s="74"/>
      <c r="J78" s="227"/>
      <c r="K78" s="242"/>
      <c r="L78" s="129"/>
      <c r="M78" s="151"/>
      <c r="N78" s="204"/>
      <c r="O78" s="167"/>
      <c r="P78" s="164"/>
      <c r="Q78" s="73"/>
      <c r="R78" s="74"/>
      <c r="S78" s="165"/>
      <c r="T78" s="227"/>
      <c r="U78" s="227"/>
      <c r="V78" s="242"/>
      <c r="W78" s="129"/>
      <c r="X78" s="151"/>
      <c r="Y78" s="204"/>
      <c r="Z78" s="167"/>
      <c r="AA78" s="164"/>
      <c r="AB78" s="73"/>
      <c r="AC78" s="74"/>
      <c r="AD78" s="165"/>
      <c r="AE78" s="227"/>
      <c r="AF78" s="227"/>
      <c r="AG78" s="242"/>
    </row>
    <row r="79" spans="1:33" ht="11.25" customHeight="1" x14ac:dyDescent="0.2">
      <c r="A79" s="120"/>
      <c r="B79" s="65"/>
      <c r="C79" s="31"/>
      <c r="D79" s="65"/>
      <c r="E79" s="3"/>
      <c r="F79" s="81"/>
      <c r="G79" s="82"/>
      <c r="H79" s="229"/>
      <c r="I79" s="250"/>
      <c r="J79" s="244"/>
      <c r="K79" s="243"/>
      <c r="L79" s="120"/>
      <c r="M79" s="65"/>
      <c r="N79" s="31"/>
      <c r="O79" s="65"/>
      <c r="P79" s="3"/>
      <c r="Q79" s="81"/>
      <c r="R79" s="82"/>
      <c r="S79" s="229"/>
      <c r="T79" s="250"/>
      <c r="U79" s="244"/>
      <c r="V79" s="243"/>
      <c r="W79" s="120"/>
      <c r="X79" s="65"/>
      <c r="Y79" s="31"/>
      <c r="Z79" s="65"/>
      <c r="AA79" s="3"/>
      <c r="AB79" s="81"/>
      <c r="AC79" s="82"/>
      <c r="AD79" s="229"/>
      <c r="AE79" s="250"/>
      <c r="AF79" s="244"/>
      <c r="AG79" s="243"/>
    </row>
    <row r="80" spans="1:33" ht="11.25" customHeight="1" x14ac:dyDescent="0.2">
      <c r="A80" s="129"/>
      <c r="B80" s="68"/>
      <c r="C80" s="69"/>
      <c r="D80" s="178"/>
      <c r="E80" s="164"/>
      <c r="F80" s="57"/>
      <c r="G80" s="71"/>
      <c r="H80" s="230"/>
      <c r="I80" s="228"/>
      <c r="J80" s="228"/>
      <c r="K80" s="241"/>
      <c r="L80" s="129"/>
      <c r="M80" s="68"/>
      <c r="N80" s="69"/>
      <c r="O80" s="178"/>
      <c r="P80" s="164"/>
      <c r="Q80" s="57"/>
      <c r="R80" s="71"/>
      <c r="S80" s="230"/>
      <c r="T80" s="228"/>
      <c r="U80" s="228"/>
      <c r="V80" s="241"/>
      <c r="W80" s="129"/>
      <c r="X80" s="68"/>
      <c r="Y80" s="69"/>
      <c r="Z80" s="178"/>
      <c r="AA80" s="164"/>
      <c r="AB80" s="57"/>
      <c r="AC80" s="71"/>
      <c r="AD80" s="230"/>
      <c r="AE80" s="228"/>
      <c r="AF80" s="228"/>
      <c r="AG80" s="241"/>
    </row>
    <row r="81" spans="1:33" ht="11.25" customHeight="1" x14ac:dyDescent="0.2">
      <c r="A81" s="120"/>
      <c r="B81" s="65"/>
      <c r="C81" s="31"/>
      <c r="D81" s="65"/>
      <c r="E81" s="3"/>
      <c r="F81" s="156"/>
      <c r="G81" s="74"/>
      <c r="H81" s="165"/>
      <c r="J81" s="227"/>
      <c r="K81" s="242"/>
      <c r="L81" s="120"/>
      <c r="M81" s="65"/>
      <c r="N81" s="31"/>
      <c r="O81" s="65"/>
      <c r="P81" s="3"/>
      <c r="Q81" s="156"/>
      <c r="R81" s="74"/>
      <c r="S81" s="165"/>
      <c r="U81" s="227"/>
      <c r="V81" s="242"/>
      <c r="W81" s="120"/>
      <c r="X81" s="65"/>
      <c r="Y81" s="31"/>
      <c r="Z81" s="65"/>
      <c r="AA81" s="3"/>
      <c r="AB81" s="156"/>
      <c r="AC81" s="74"/>
      <c r="AD81" s="165"/>
      <c r="AF81" s="227"/>
      <c r="AG81" s="242"/>
    </row>
    <row r="82" spans="1:33" ht="11.25" customHeight="1" x14ac:dyDescent="0.2">
      <c r="A82" s="120"/>
      <c r="B82" s="121" t="s">
        <v>164</v>
      </c>
      <c r="C82" s="31"/>
      <c r="D82" s="65"/>
      <c r="E82" s="706"/>
      <c r="F82" s="156"/>
      <c r="G82" s="74">
        <f>SUM(G65:G80)</f>
        <v>0</v>
      </c>
      <c r="H82" s="165" t="s">
        <v>74</v>
      </c>
      <c r="I82" s="74">
        <f>ROUNDDOWN(G82,-3)</f>
        <v>0</v>
      </c>
      <c r="J82" s="227"/>
      <c r="K82" s="242"/>
      <c r="L82" s="120"/>
      <c r="M82" s="121" t="s">
        <v>164</v>
      </c>
      <c r="N82" s="31"/>
      <c r="O82" s="65"/>
      <c r="P82" s="706"/>
      <c r="Q82" s="156"/>
      <c r="R82" s="74"/>
      <c r="S82" s="165" t="s">
        <v>74</v>
      </c>
      <c r="T82" s="74">
        <f>ROUNDDOWN(R82,-3)</f>
        <v>0</v>
      </c>
      <c r="U82" s="227"/>
      <c r="V82" s="242"/>
      <c r="W82" s="120"/>
      <c r="X82" s="121" t="s">
        <v>164</v>
      </c>
      <c r="Y82" s="31"/>
      <c r="Z82" s="65"/>
      <c r="AA82" s="706"/>
      <c r="AB82" s="156"/>
      <c r="AC82" s="74"/>
      <c r="AD82" s="165" t="s">
        <v>74</v>
      </c>
      <c r="AE82" s="74">
        <f>ROUNDDOWN(AC82,-3)</f>
        <v>0</v>
      </c>
      <c r="AF82" s="227"/>
      <c r="AG82" s="242"/>
    </row>
    <row r="83" spans="1:33" ht="11.25" customHeight="1" x14ac:dyDescent="0.2">
      <c r="A83" s="183"/>
      <c r="B83" s="66"/>
      <c r="C83" s="134"/>
      <c r="D83" s="194"/>
      <c r="E83" s="172"/>
      <c r="F83" s="81"/>
      <c r="G83" s="217"/>
      <c r="H83" s="233"/>
      <c r="I83" s="210"/>
      <c r="J83" s="210"/>
      <c r="K83" s="364"/>
      <c r="L83" s="183"/>
      <c r="M83" s="66"/>
      <c r="N83" s="134"/>
      <c r="O83" s="194"/>
      <c r="P83" s="172"/>
      <c r="Q83" s="81"/>
      <c r="R83" s="217"/>
      <c r="S83" s="233"/>
      <c r="T83" s="210"/>
      <c r="U83" s="210"/>
      <c r="V83" s="364"/>
      <c r="W83" s="183"/>
      <c r="X83" s="66"/>
      <c r="Y83" s="134"/>
      <c r="Z83" s="194"/>
      <c r="AA83" s="172"/>
      <c r="AB83" s="81"/>
      <c r="AC83" s="217"/>
      <c r="AD83" s="233"/>
      <c r="AE83" s="210"/>
      <c r="AF83" s="210"/>
      <c r="AG83" s="364"/>
    </row>
    <row r="84" spans="1:33" ht="11.25" customHeight="1" x14ac:dyDescent="0.2">
      <c r="A84" s="129"/>
      <c r="B84" s="151"/>
      <c r="C84" s="175"/>
      <c r="D84" s="167"/>
      <c r="E84" s="107"/>
      <c r="F84" s="57"/>
      <c r="G84" s="154"/>
      <c r="H84" s="159"/>
      <c r="I84" s="248"/>
      <c r="J84" s="249"/>
      <c r="K84" s="365"/>
      <c r="L84" s="129"/>
      <c r="M84" s="151"/>
      <c r="N84" s="175"/>
      <c r="O84" s="167"/>
      <c r="P84" s="107"/>
      <c r="Q84" s="57"/>
      <c r="R84" s="154"/>
      <c r="S84" s="159"/>
      <c r="T84" s="248"/>
      <c r="U84" s="249"/>
      <c r="V84" s="365"/>
      <c r="W84" s="129"/>
      <c r="X84" s="151"/>
      <c r="Y84" s="175"/>
      <c r="Z84" s="167"/>
      <c r="AA84" s="107"/>
      <c r="AB84" s="57"/>
      <c r="AC84" s="154"/>
      <c r="AD84" s="159"/>
      <c r="AE84" s="248"/>
      <c r="AF84" s="249"/>
      <c r="AG84" s="365"/>
    </row>
    <row r="85" spans="1:33" ht="11.25" customHeight="1" x14ac:dyDescent="0.2">
      <c r="A85" s="120"/>
      <c r="B85" s="66"/>
      <c r="C85" s="134"/>
      <c r="D85" s="194"/>
      <c r="E85" s="172"/>
      <c r="F85" s="81"/>
      <c r="G85" s="217"/>
      <c r="H85" s="231"/>
      <c r="I85" s="77"/>
      <c r="J85" s="85"/>
      <c r="K85" s="189"/>
      <c r="L85" s="120"/>
      <c r="M85" s="66"/>
      <c r="N85" s="134"/>
      <c r="O85" s="194"/>
      <c r="P85" s="172"/>
      <c r="Q85" s="81"/>
      <c r="R85" s="217"/>
      <c r="S85" s="231"/>
      <c r="T85" s="77"/>
      <c r="U85" s="85"/>
      <c r="V85" s="189"/>
      <c r="W85" s="120"/>
      <c r="X85" s="66"/>
      <c r="Y85" s="134"/>
      <c r="Z85" s="194"/>
      <c r="AA85" s="172"/>
      <c r="AB85" s="81"/>
      <c r="AC85" s="217"/>
      <c r="AD85" s="231"/>
      <c r="AE85" s="77"/>
      <c r="AF85" s="85"/>
      <c r="AG85" s="189"/>
    </row>
    <row r="86" spans="1:33" ht="11.25" customHeight="1" x14ac:dyDescent="0.2">
      <c r="A86" s="129"/>
      <c r="B86" s="68"/>
      <c r="C86" s="175"/>
      <c r="D86" s="167"/>
      <c r="E86" s="107"/>
      <c r="F86" s="57"/>
      <c r="G86" s="154"/>
      <c r="H86" s="159"/>
      <c r="I86" s="227"/>
      <c r="J86" s="85"/>
      <c r="K86" s="254"/>
      <c r="L86" s="129"/>
      <c r="M86" s="68"/>
      <c r="N86" s="175"/>
      <c r="O86" s="167"/>
      <c r="P86" s="107"/>
      <c r="Q86" s="57"/>
      <c r="R86" s="154"/>
      <c r="S86" s="165"/>
      <c r="T86" s="227"/>
      <c r="U86" s="85"/>
      <c r="V86" s="254"/>
      <c r="W86" s="129"/>
      <c r="X86" s="68"/>
      <c r="Y86" s="175"/>
      <c r="Z86" s="167"/>
      <c r="AA86" s="107"/>
      <c r="AB86" s="57"/>
      <c r="AC86" s="154"/>
      <c r="AD86" s="165"/>
      <c r="AE86" s="227"/>
      <c r="AF86" s="85"/>
      <c r="AG86" s="254"/>
    </row>
    <row r="87" spans="1:33" ht="11.25" customHeight="1" x14ac:dyDescent="0.2">
      <c r="A87" s="120"/>
      <c r="B87" s="150"/>
      <c r="C87" s="31"/>
      <c r="D87" s="166"/>
      <c r="E87" s="3"/>
      <c r="F87" s="73"/>
      <c r="G87" s="203"/>
      <c r="H87" s="226"/>
      <c r="I87" s="246"/>
      <c r="J87" s="96"/>
      <c r="K87" s="369"/>
      <c r="L87" s="120"/>
      <c r="M87" s="150"/>
      <c r="N87" s="31"/>
      <c r="O87" s="166"/>
      <c r="P87" s="3"/>
      <c r="Q87" s="73"/>
      <c r="R87" s="203"/>
      <c r="S87" s="226"/>
      <c r="T87" s="246"/>
      <c r="U87" s="96"/>
      <c r="V87" s="369"/>
      <c r="W87" s="120"/>
      <c r="X87" s="150"/>
      <c r="Y87" s="31"/>
      <c r="Z87" s="166"/>
      <c r="AA87" s="3"/>
      <c r="AB87" s="73"/>
      <c r="AC87" s="203"/>
      <c r="AD87" s="226"/>
      <c r="AE87" s="246"/>
      <c r="AF87" s="96"/>
      <c r="AG87" s="369"/>
    </row>
    <row r="88" spans="1:33" ht="11.25" customHeight="1" x14ac:dyDescent="0.2">
      <c r="A88" s="129"/>
      <c r="B88" s="150"/>
      <c r="C88" s="146"/>
      <c r="D88" s="167"/>
      <c r="E88" s="164"/>
      <c r="F88" s="57"/>
      <c r="G88" s="154"/>
      <c r="H88" s="230"/>
      <c r="I88" s="87"/>
      <c r="J88" s="100"/>
      <c r="K88" s="255"/>
      <c r="L88" s="129"/>
      <c r="M88" s="150"/>
      <c r="N88" s="146"/>
      <c r="O88" s="167"/>
      <c r="P88" s="164"/>
      <c r="Q88" s="57"/>
      <c r="R88" s="154"/>
      <c r="S88" s="230"/>
      <c r="T88" s="87"/>
      <c r="U88" s="100"/>
      <c r="V88" s="255"/>
      <c r="W88" s="129"/>
      <c r="X88" s="150"/>
      <c r="Y88" s="146"/>
      <c r="Z88" s="167"/>
      <c r="AA88" s="164"/>
      <c r="AB88" s="57"/>
      <c r="AC88" s="154"/>
      <c r="AD88" s="230"/>
      <c r="AE88" s="87"/>
      <c r="AF88" s="100"/>
      <c r="AG88" s="255"/>
    </row>
    <row r="89" spans="1:33" ht="11.25" customHeight="1" x14ac:dyDescent="0.2">
      <c r="A89" s="120"/>
      <c r="B89" s="176"/>
      <c r="C89" s="67"/>
      <c r="D89" s="166"/>
      <c r="E89" s="3"/>
      <c r="F89" s="81"/>
      <c r="G89" s="217"/>
      <c r="H89" s="226"/>
      <c r="I89" s="3"/>
      <c r="J89" s="85"/>
      <c r="K89" s="254"/>
      <c r="L89" s="120"/>
      <c r="M89" s="176"/>
      <c r="N89" s="67"/>
      <c r="O89" s="166"/>
      <c r="P89" s="3"/>
      <c r="Q89" s="81"/>
      <c r="R89" s="217"/>
      <c r="S89" s="226"/>
      <c r="T89" s="3"/>
      <c r="U89" s="85"/>
      <c r="V89" s="254"/>
      <c r="W89" s="120"/>
      <c r="X89" s="176"/>
      <c r="Y89" s="67"/>
      <c r="Z89" s="166"/>
      <c r="AA89" s="3"/>
      <c r="AB89" s="81"/>
      <c r="AC89" s="217"/>
      <c r="AD89" s="226"/>
      <c r="AE89" s="3"/>
      <c r="AF89" s="85"/>
      <c r="AG89" s="254"/>
    </row>
    <row r="90" spans="1:33" ht="11.25" customHeight="1" x14ac:dyDescent="0.2">
      <c r="A90" s="129"/>
      <c r="B90" s="65"/>
      <c r="C90" s="146"/>
      <c r="D90" s="167"/>
      <c r="E90" s="164"/>
      <c r="F90" s="163"/>
      <c r="G90" s="154"/>
      <c r="H90" s="165"/>
      <c r="I90" s="227"/>
      <c r="J90" s="85"/>
      <c r="K90" s="255"/>
      <c r="L90" s="129"/>
      <c r="M90" s="65"/>
      <c r="N90" s="146"/>
      <c r="O90" s="167"/>
      <c r="P90" s="164"/>
      <c r="Q90" s="163"/>
      <c r="R90" s="154"/>
      <c r="S90" s="165"/>
      <c r="T90" s="227"/>
      <c r="U90" s="85"/>
      <c r="V90" s="255"/>
      <c r="W90" s="129"/>
      <c r="X90" s="65"/>
      <c r="Y90" s="146"/>
      <c r="Z90" s="167"/>
      <c r="AA90" s="164"/>
      <c r="AB90" s="163"/>
      <c r="AC90" s="154"/>
      <c r="AD90" s="165"/>
      <c r="AE90" s="227"/>
      <c r="AF90" s="85"/>
      <c r="AG90" s="255"/>
    </row>
    <row r="91" spans="1:33" ht="11.25" customHeight="1" x14ac:dyDescent="0.2">
      <c r="A91" s="120"/>
      <c r="B91" s="176"/>
      <c r="C91" s="31"/>
      <c r="D91" s="166"/>
      <c r="E91" s="3"/>
      <c r="F91" s="81"/>
      <c r="G91" s="217"/>
      <c r="H91" s="231"/>
      <c r="I91" s="77"/>
      <c r="J91" s="96"/>
      <c r="K91" s="369"/>
      <c r="L91" s="120"/>
      <c r="M91" s="176"/>
      <c r="N91" s="31"/>
      <c r="O91" s="166"/>
      <c r="P91" s="3"/>
      <c r="Q91" s="81"/>
      <c r="R91" s="217"/>
      <c r="S91" s="231"/>
      <c r="T91" s="77"/>
      <c r="U91" s="96"/>
      <c r="V91" s="369"/>
      <c r="W91" s="120"/>
      <c r="X91" s="176"/>
      <c r="Y91" s="31"/>
      <c r="Z91" s="166"/>
      <c r="AA91" s="3"/>
      <c r="AB91" s="81"/>
      <c r="AC91" s="217"/>
      <c r="AD91" s="231"/>
      <c r="AE91" s="77"/>
      <c r="AF91" s="96"/>
      <c r="AG91" s="369"/>
    </row>
    <row r="92" spans="1:33" ht="11.25" customHeight="1" x14ac:dyDescent="0.2">
      <c r="A92" s="129"/>
      <c r="B92" s="65"/>
      <c r="C92" s="147"/>
      <c r="D92" s="167"/>
      <c r="E92" s="164"/>
      <c r="F92" s="163"/>
      <c r="G92" s="154"/>
      <c r="H92" s="230"/>
      <c r="I92" s="228"/>
      <c r="J92" s="100"/>
      <c r="K92" s="255"/>
      <c r="L92" s="129"/>
      <c r="M92" s="65"/>
      <c r="N92" s="147"/>
      <c r="O92" s="167"/>
      <c r="P92" s="164"/>
      <c r="Q92" s="163"/>
      <c r="R92" s="154"/>
      <c r="S92" s="230"/>
      <c r="T92" s="228"/>
      <c r="U92" s="100"/>
      <c r="V92" s="255"/>
      <c r="W92" s="129"/>
      <c r="X92" s="65"/>
      <c r="Y92" s="147"/>
      <c r="Z92" s="167"/>
      <c r="AA92" s="164"/>
      <c r="AB92" s="163"/>
      <c r="AC92" s="154"/>
      <c r="AD92" s="230"/>
      <c r="AE92" s="228"/>
      <c r="AF92" s="100"/>
      <c r="AG92" s="255"/>
    </row>
    <row r="93" spans="1:33" ht="11.25" customHeight="1" x14ac:dyDescent="0.2">
      <c r="A93" s="120"/>
      <c r="B93" s="367"/>
      <c r="C93" s="67"/>
      <c r="D93" s="166"/>
      <c r="E93" s="3"/>
      <c r="F93" s="73"/>
      <c r="G93" s="203"/>
      <c r="H93" s="231"/>
      <c r="I93" s="77"/>
      <c r="J93" s="96"/>
      <c r="K93" s="369"/>
      <c r="L93" s="120"/>
      <c r="M93" s="367"/>
      <c r="N93" s="67"/>
      <c r="O93" s="166"/>
      <c r="P93" s="3"/>
      <c r="Q93" s="73"/>
      <c r="R93" s="203"/>
      <c r="S93" s="231"/>
      <c r="T93" s="77"/>
      <c r="U93" s="96"/>
      <c r="V93" s="369"/>
      <c r="W93" s="120"/>
      <c r="X93" s="367"/>
      <c r="Y93" s="67"/>
      <c r="Z93" s="166"/>
      <c r="AA93" s="3"/>
      <c r="AB93" s="73"/>
      <c r="AC93" s="203"/>
      <c r="AD93" s="231"/>
      <c r="AE93" s="77"/>
      <c r="AF93" s="96"/>
      <c r="AG93" s="369"/>
    </row>
    <row r="94" spans="1:33" ht="11.25" customHeight="1" x14ac:dyDescent="0.2">
      <c r="A94" s="129"/>
      <c r="B94" s="68"/>
      <c r="C94" s="146"/>
      <c r="D94" s="167"/>
      <c r="E94" s="164"/>
      <c r="F94" s="216"/>
      <c r="G94" s="155"/>
      <c r="H94" s="159"/>
      <c r="I94" s="253"/>
      <c r="J94" s="249"/>
      <c r="K94" s="252"/>
      <c r="L94" s="129"/>
      <c r="M94" s="68"/>
      <c r="N94" s="146"/>
      <c r="O94" s="167"/>
      <c r="P94" s="164"/>
      <c r="Q94" s="216"/>
      <c r="R94" s="155"/>
      <c r="S94" s="159"/>
      <c r="T94" s="253"/>
      <c r="U94" s="249"/>
      <c r="V94" s="252"/>
      <c r="W94" s="129"/>
      <c r="X94" s="68"/>
      <c r="Y94" s="146"/>
      <c r="Z94" s="167"/>
      <c r="AA94" s="164"/>
      <c r="AB94" s="216"/>
      <c r="AC94" s="155"/>
      <c r="AD94" s="159"/>
      <c r="AE94" s="253"/>
      <c r="AF94" s="249"/>
      <c r="AG94" s="252"/>
    </row>
    <row r="95" spans="1:33" ht="11.25" customHeight="1" x14ac:dyDescent="0.2">
      <c r="A95" s="120"/>
      <c r="B95" s="367"/>
      <c r="C95" s="67"/>
      <c r="D95" s="166"/>
      <c r="E95" s="3"/>
      <c r="F95" s="81"/>
      <c r="G95" s="240"/>
      <c r="H95" s="226"/>
      <c r="I95" s="3"/>
      <c r="J95" s="85"/>
      <c r="K95" s="254"/>
      <c r="L95" s="120"/>
      <c r="M95" s="367"/>
      <c r="N95" s="67"/>
      <c r="O95" s="166"/>
      <c r="P95" s="3"/>
      <c r="Q95" s="81"/>
      <c r="R95" s="240"/>
      <c r="S95" s="226"/>
      <c r="T95" s="3"/>
      <c r="U95" s="85"/>
      <c r="V95" s="254"/>
      <c r="W95" s="120"/>
      <c r="X95" s="367"/>
      <c r="Y95" s="67"/>
      <c r="Z95" s="166"/>
      <c r="AA95" s="3"/>
      <c r="AB95" s="81"/>
      <c r="AC95" s="240"/>
      <c r="AD95" s="226"/>
      <c r="AE95" s="3"/>
      <c r="AF95" s="85"/>
      <c r="AG95" s="254"/>
    </row>
    <row r="96" spans="1:33" ht="11.25" customHeight="1" x14ac:dyDescent="0.2">
      <c r="A96" s="129"/>
      <c r="B96" s="65"/>
      <c r="C96" s="204"/>
      <c r="D96" s="167"/>
      <c r="E96" s="164"/>
      <c r="F96" s="163"/>
      <c r="G96" s="50"/>
      <c r="H96" s="165"/>
      <c r="I96" s="227"/>
      <c r="J96" s="85"/>
      <c r="K96" s="361"/>
      <c r="L96" s="129"/>
      <c r="M96" s="65"/>
      <c r="N96" s="204"/>
      <c r="O96" s="167"/>
      <c r="P96" s="164"/>
      <c r="Q96" s="163"/>
      <c r="R96" s="50"/>
      <c r="S96" s="165"/>
      <c r="T96" s="227"/>
      <c r="U96" s="85"/>
      <c r="V96" s="361"/>
      <c r="W96" s="129"/>
      <c r="X96" s="65"/>
      <c r="Y96" s="204"/>
      <c r="Z96" s="167"/>
      <c r="AA96" s="164"/>
      <c r="AB96" s="163"/>
      <c r="AC96" s="50"/>
      <c r="AD96" s="165"/>
      <c r="AE96" s="227"/>
      <c r="AF96" s="85"/>
      <c r="AG96" s="361"/>
    </row>
    <row r="97" spans="1:33" ht="11.25" customHeight="1" x14ac:dyDescent="0.2">
      <c r="A97" s="120"/>
      <c r="B97" s="66"/>
      <c r="C97" s="67"/>
      <c r="D97" s="65"/>
      <c r="E97" s="3"/>
      <c r="F97" s="81"/>
      <c r="G97" s="240"/>
      <c r="H97" s="233"/>
      <c r="I97" s="210"/>
      <c r="J97" s="247"/>
      <c r="K97" s="368"/>
      <c r="L97" s="120"/>
      <c r="M97" s="66"/>
      <c r="N97" s="67"/>
      <c r="O97" s="65"/>
      <c r="P97" s="3"/>
      <c r="Q97" s="81"/>
      <c r="R97" s="240"/>
      <c r="S97" s="233"/>
      <c r="T97" s="210"/>
      <c r="U97" s="247"/>
      <c r="V97" s="368"/>
      <c r="W97" s="120"/>
      <c r="X97" s="66"/>
      <c r="Y97" s="67"/>
      <c r="Z97" s="65"/>
      <c r="AA97" s="3"/>
      <c r="AB97" s="81"/>
      <c r="AC97" s="240"/>
      <c r="AD97" s="233"/>
      <c r="AE97" s="210"/>
      <c r="AF97" s="247"/>
      <c r="AG97" s="368"/>
    </row>
    <row r="98" spans="1:33" ht="11.25" customHeight="1" x14ac:dyDescent="0.2">
      <c r="A98" s="129"/>
      <c r="B98" s="121"/>
      <c r="C98" s="169"/>
      <c r="D98" s="167"/>
      <c r="E98" s="164"/>
      <c r="F98" s="57"/>
      <c r="G98" s="366"/>
      <c r="H98" s="165"/>
      <c r="I98" s="227"/>
      <c r="J98" s="85"/>
      <c r="K98" s="255"/>
      <c r="L98" s="129"/>
      <c r="M98" s="121"/>
      <c r="N98" s="169"/>
      <c r="O98" s="167"/>
      <c r="P98" s="164"/>
      <c r="Q98" s="57"/>
      <c r="R98" s="366"/>
      <c r="S98" s="165"/>
      <c r="T98" s="227"/>
      <c r="U98" s="85"/>
      <c r="V98" s="255"/>
      <c r="W98" s="129"/>
      <c r="X98" s="121"/>
      <c r="Y98" s="169"/>
      <c r="Z98" s="167"/>
      <c r="AA98" s="164"/>
      <c r="AB98" s="57"/>
      <c r="AC98" s="366"/>
      <c r="AD98" s="165"/>
      <c r="AE98" s="227"/>
      <c r="AF98" s="85"/>
      <c r="AG98" s="255"/>
    </row>
    <row r="99" spans="1:33" ht="11.25" customHeight="1" x14ac:dyDescent="0.2">
      <c r="A99" s="120"/>
      <c r="B99" s="66"/>
      <c r="C99" s="31"/>
      <c r="D99" s="65"/>
      <c r="E99" s="3"/>
      <c r="F99" s="73"/>
      <c r="G99" s="144"/>
      <c r="H99" s="231"/>
      <c r="I99" s="83"/>
      <c r="J99" s="67"/>
      <c r="K99" s="370"/>
      <c r="L99" s="120"/>
      <c r="M99" s="66"/>
      <c r="N99" s="31"/>
      <c r="O99" s="65"/>
      <c r="P99" s="3"/>
      <c r="Q99" s="73"/>
      <c r="R99" s="144"/>
      <c r="S99" s="231"/>
      <c r="T99" s="83"/>
      <c r="U99" s="67"/>
      <c r="V99" s="370"/>
      <c r="W99" s="120"/>
      <c r="X99" s="66"/>
      <c r="Y99" s="31"/>
      <c r="Z99" s="65"/>
      <c r="AA99" s="3"/>
      <c r="AB99" s="73"/>
      <c r="AC99" s="144"/>
      <c r="AD99" s="231"/>
      <c r="AE99" s="83"/>
      <c r="AF99" s="67"/>
      <c r="AG99" s="370"/>
    </row>
    <row r="100" spans="1:33" ht="11.25" customHeight="1" x14ac:dyDescent="0.2">
      <c r="A100" s="129"/>
      <c r="B100" s="107"/>
      <c r="C100" s="169"/>
      <c r="D100" s="167"/>
      <c r="E100" s="164"/>
      <c r="F100" s="57"/>
      <c r="G100" s="366"/>
      <c r="H100" s="230"/>
      <c r="I100" s="225"/>
      <c r="J100" s="69"/>
      <c r="K100" s="371"/>
      <c r="L100" s="129"/>
      <c r="M100" s="107"/>
      <c r="N100" s="169"/>
      <c r="O100" s="167"/>
      <c r="P100" s="164"/>
      <c r="Q100" s="57"/>
      <c r="R100" s="366"/>
      <c r="S100" s="230"/>
      <c r="T100" s="225"/>
      <c r="U100" s="69"/>
      <c r="V100" s="371"/>
      <c r="W100" s="129"/>
      <c r="X100" s="107"/>
      <c r="Y100" s="169"/>
      <c r="Z100" s="167"/>
      <c r="AA100" s="164"/>
      <c r="AB100" s="57"/>
      <c r="AC100" s="366"/>
      <c r="AD100" s="230"/>
      <c r="AE100" s="225"/>
      <c r="AF100" s="69"/>
      <c r="AG100" s="371"/>
    </row>
    <row r="101" spans="1:33" ht="11.25" customHeight="1" x14ac:dyDescent="0.2">
      <c r="A101" s="128"/>
      <c r="B101" s="66" t="s">
        <v>181</v>
      </c>
      <c r="C101" s="67"/>
      <c r="D101" s="66"/>
      <c r="E101" s="77"/>
      <c r="F101" s="78"/>
      <c r="G101" s="82"/>
      <c r="H101" s="229"/>
      <c r="I101" s="80"/>
      <c r="J101" s="80"/>
      <c r="K101" s="370"/>
      <c r="L101" s="128"/>
      <c r="M101" s="66" t="s">
        <v>182</v>
      </c>
      <c r="N101" s="67"/>
      <c r="O101" s="66"/>
      <c r="P101" s="77"/>
      <c r="Q101" s="78"/>
      <c r="R101" s="82"/>
      <c r="S101" s="229"/>
      <c r="T101" s="80"/>
      <c r="U101" s="80"/>
      <c r="V101" s="370"/>
      <c r="W101" s="128"/>
      <c r="X101" s="66" t="s">
        <v>183</v>
      </c>
      <c r="Y101" s="67"/>
      <c r="Z101" s="66"/>
      <c r="AA101" s="77"/>
      <c r="AB101" s="78"/>
      <c r="AC101" s="82"/>
      <c r="AD101" s="229"/>
      <c r="AE101" s="80"/>
      <c r="AF101" s="80"/>
      <c r="AG101" s="370"/>
    </row>
    <row r="102" spans="1:33" ht="11.25" customHeight="1" x14ac:dyDescent="0.2">
      <c r="A102" s="130"/>
      <c r="B102" s="108" t="s">
        <v>164</v>
      </c>
      <c r="C102" s="59"/>
      <c r="D102" s="58"/>
      <c r="E102" s="223"/>
      <c r="F102" s="386"/>
      <c r="G102" s="61"/>
      <c r="H102" s="238" t="s">
        <v>74</v>
      </c>
      <c r="I102" s="61">
        <f>ROUNDDOWN(G102,-3)</f>
        <v>0</v>
      </c>
      <c r="J102" s="2"/>
      <c r="K102" s="181"/>
      <c r="L102" s="130"/>
      <c r="M102" s="108" t="s">
        <v>164</v>
      </c>
      <c r="N102" s="59"/>
      <c r="O102" s="58"/>
      <c r="P102" s="223"/>
      <c r="Q102" s="386"/>
      <c r="R102" s="61">
        <f>T51+T82</f>
        <v>0</v>
      </c>
      <c r="S102" s="238" t="s">
        <v>74</v>
      </c>
      <c r="T102" s="61">
        <f>ROUNDDOWN(R102,-3)</f>
        <v>0</v>
      </c>
      <c r="U102" s="2"/>
      <c r="V102" s="181"/>
      <c r="W102" s="130"/>
      <c r="X102" s="108" t="s">
        <v>164</v>
      </c>
      <c r="Y102" s="59"/>
      <c r="Z102" s="58"/>
      <c r="AA102" s="223"/>
      <c r="AB102" s="386"/>
      <c r="AC102" s="61"/>
      <c r="AD102" s="238" t="s">
        <v>74</v>
      </c>
      <c r="AE102" s="61">
        <f>ROUNDDOWN(AC102,-3)</f>
        <v>0</v>
      </c>
      <c r="AF102" s="2"/>
      <c r="AG102" s="181"/>
    </row>
    <row r="103" spans="1:33" ht="11.25" customHeight="1" x14ac:dyDescent="0.2"/>
    <row r="104" spans="1:33" ht="11.25" customHeight="1" x14ac:dyDescent="0.2"/>
    <row r="105" spans="1:33" ht="11.25" customHeight="1" x14ac:dyDescent="0.2"/>
    <row r="106" spans="1:33" ht="11.25" customHeight="1" x14ac:dyDescent="0.2"/>
    <row r="107" spans="1:33" ht="17.25" customHeight="1" x14ac:dyDescent="0.2"/>
    <row r="108" spans="1:33" ht="11.25" customHeight="1" x14ac:dyDescent="0.2"/>
    <row r="109" spans="1:33" ht="11.25" customHeight="1" x14ac:dyDescent="0.2"/>
    <row r="110" spans="1:33" ht="11.25" customHeight="1" x14ac:dyDescent="0.2"/>
    <row r="111" spans="1:33" ht="11.25" customHeight="1" x14ac:dyDescent="0.2"/>
    <row r="112" spans="1:33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7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7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7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7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7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7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7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7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7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7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7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spans="1:41" ht="11.25" customHeight="1" x14ac:dyDescent="0.2"/>
    <row r="738" spans="1:41" ht="11.25" customHeight="1" x14ac:dyDescent="0.2"/>
    <row r="739" spans="1:41" ht="11.25" customHeight="1" x14ac:dyDescent="0.2"/>
    <row r="740" spans="1:41" ht="11.25" customHeight="1" x14ac:dyDescent="0.2">
      <c r="A740" s="379"/>
      <c r="B740" s="373"/>
      <c r="C740" s="373"/>
      <c r="D740" s="373"/>
      <c r="E740" s="373"/>
      <c r="F740" s="373"/>
      <c r="G740" s="373"/>
      <c r="H740" s="373"/>
      <c r="I740" s="373"/>
      <c r="J740" s="373"/>
      <c r="K740" s="373"/>
      <c r="L740" s="373"/>
      <c r="M740" s="373"/>
      <c r="N740" s="374"/>
      <c r="O740" s="375"/>
      <c r="P740" s="375"/>
      <c r="Q740" s="375"/>
      <c r="R740" s="375"/>
      <c r="S740" s="381"/>
      <c r="T740" s="381"/>
      <c r="U740" s="381"/>
      <c r="V740" s="376"/>
      <c r="W740" s="377"/>
      <c r="X740" s="377"/>
      <c r="Y740" s="377"/>
      <c r="Z740" s="377"/>
      <c r="AA740" s="377"/>
      <c r="AB740" s="378"/>
      <c r="AC740" s="378"/>
      <c r="AD740" s="378"/>
      <c r="AE740" s="378"/>
      <c r="AF740" s="378"/>
      <c r="AG740" s="378"/>
      <c r="AH740" s="378"/>
      <c r="AI740" s="380"/>
      <c r="AJ740" s="380"/>
      <c r="AK740" s="380"/>
      <c r="AL740" s="380"/>
      <c r="AM740" s="380"/>
      <c r="AN740" s="380"/>
      <c r="AO740" s="380"/>
    </row>
    <row r="741" spans="1:41" ht="11.25" customHeight="1" x14ac:dyDescent="0.2"/>
    <row r="742" spans="1:41" ht="11.25" customHeight="1" x14ac:dyDescent="0.2"/>
    <row r="743" spans="1:41" ht="11.25" customHeight="1" x14ac:dyDescent="0.2"/>
    <row r="744" spans="1:41" ht="11.25" customHeight="1" x14ac:dyDescent="0.2"/>
    <row r="745" spans="1:41" ht="11.25" customHeight="1" x14ac:dyDescent="0.2"/>
    <row r="746" spans="1:41" ht="11.25" customHeight="1" x14ac:dyDescent="0.2"/>
    <row r="747" spans="1:41" ht="11.25" customHeight="1" x14ac:dyDescent="0.2"/>
    <row r="748" spans="1:41" ht="11.25" customHeight="1" x14ac:dyDescent="0.2"/>
    <row r="749" spans="1:41" ht="11.25" customHeight="1" x14ac:dyDescent="0.2"/>
    <row r="750" spans="1:41" ht="11.25" customHeight="1" x14ac:dyDescent="0.2"/>
    <row r="751" spans="1:41" ht="11.25" customHeight="1" x14ac:dyDescent="0.2"/>
    <row r="752" spans="1:41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7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8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</sheetData>
  <mergeCells count="12">
    <mergeCell ref="W5:AG5"/>
    <mergeCell ref="AE8:AG8"/>
    <mergeCell ref="W56:AG56"/>
    <mergeCell ref="AE59:AG59"/>
    <mergeCell ref="A5:K5"/>
    <mergeCell ref="I8:K8"/>
    <mergeCell ref="A56:K56"/>
    <mergeCell ref="I59:K59"/>
    <mergeCell ref="L5:V5"/>
    <mergeCell ref="T8:V8"/>
    <mergeCell ref="L56:V56"/>
    <mergeCell ref="T59:V59"/>
  </mergeCells>
  <phoneticPr fontId="5"/>
  <conditionalFormatting sqref="N740:AB740">
    <cfRule type="cellIs" dxfId="0" priority="1" stopIfTrue="1" operator="equal">
      <formula>0</formula>
    </cfRule>
  </conditionalFormatting>
  <pageMargins left="0.72" right="0.61" top="0.49" bottom="0.16" header="0.54" footer="0.2"/>
  <pageSetup paperSize="9" scale="92" orientation="landscape" r:id="rId1"/>
  <headerFooter alignWithMargins="0"/>
  <rowBreaks count="15" manualBreakCount="15">
    <brk id="51" max="16383" man="1"/>
    <brk id="102" max="16383" man="1"/>
    <brk id="157" max="16383" man="1"/>
    <brk id="212" max="16383" man="1"/>
    <brk id="267" max="16383" man="1"/>
    <brk id="322" max="16383" man="1"/>
    <brk id="377" max="16383" man="1"/>
    <brk id="432" max="16383" man="1"/>
    <brk id="487" max="16383" man="1"/>
    <brk id="542" max="16383" man="1"/>
    <brk id="597" max="16383" man="1"/>
    <brk id="652" max="16383" man="1"/>
    <brk id="707" max="16383" man="1"/>
    <brk id="762" max="16383" man="1"/>
    <brk id="817" max="16383" man="1"/>
  </rowBreaks>
  <colBreaks count="2" manualBreakCount="2">
    <brk id="11" max="164" man="1"/>
    <brk id="22" max="16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EE07-F8D7-4F01-A63A-E3EDA7229586}">
  <dimension ref="A1:AZ689"/>
  <sheetViews>
    <sheetView showGridLines="0" view="pageBreakPreview" zoomScale="70" zoomScaleNormal="25" zoomScaleSheetLayoutView="70" workbookViewId="0">
      <selection activeCell="J29" sqref="J29"/>
    </sheetView>
  </sheetViews>
  <sheetFormatPr defaultColWidth="9" defaultRowHeight="11.15" customHeight="1" x14ac:dyDescent="0.2"/>
  <cols>
    <col min="1" max="1" width="3.453125" style="1" customWidth="1"/>
    <col min="2" max="2" width="5.08984375" style="1" customWidth="1"/>
    <col min="3" max="4" width="22.54296875" style="1" customWidth="1"/>
    <col min="5" max="5" width="8.453125" style="1" customWidth="1"/>
    <col min="6" max="6" width="5.08984375" style="1" customWidth="1"/>
    <col min="7" max="8" width="12.453125" style="1" customWidth="1"/>
    <col min="9" max="9" width="4.54296875" style="1" customWidth="1"/>
    <col min="10" max="10" width="10.453125" style="1" customWidth="1"/>
    <col min="11" max="11" width="2.08984375" style="1" customWidth="1"/>
    <col min="12" max="12" width="10.453125" style="1" customWidth="1"/>
    <col min="13" max="13" width="12.6328125" style="1" customWidth="1"/>
    <col min="14" max="14" width="3.453125" style="1" customWidth="1"/>
    <col min="15" max="15" width="5.08984375" style="1" customWidth="1"/>
    <col min="16" max="17" width="22.54296875" style="1" customWidth="1"/>
    <col min="18" max="18" width="8.453125" style="1" customWidth="1"/>
    <col min="19" max="19" width="5.08984375" style="1" customWidth="1"/>
    <col min="20" max="21" width="12.453125" style="1" customWidth="1"/>
    <col min="22" max="22" width="4.54296875" style="1" customWidth="1"/>
    <col min="23" max="23" width="10.453125" style="1" customWidth="1"/>
    <col min="24" max="24" width="2.08984375" style="1" customWidth="1"/>
    <col min="25" max="25" width="10.54296875" style="1" customWidth="1"/>
    <col min="26" max="26" width="12.6328125" style="1" customWidth="1"/>
    <col min="27" max="27" width="3.453125" style="1" customWidth="1"/>
    <col min="28" max="28" width="5.08984375" style="1" customWidth="1"/>
    <col min="29" max="30" width="22.453125" style="1" customWidth="1"/>
    <col min="31" max="31" width="8.453125" style="1" customWidth="1"/>
    <col min="32" max="32" width="5.08984375" style="1" customWidth="1"/>
    <col min="33" max="34" width="12.453125" style="1" customWidth="1"/>
    <col min="35" max="35" width="4.54296875" style="1" customWidth="1"/>
    <col min="36" max="36" width="11.90625" style="1" customWidth="1"/>
    <col min="37" max="37" width="2.08984375" style="1" customWidth="1"/>
    <col min="38" max="38" width="4.54296875" style="1" customWidth="1"/>
    <col min="39" max="39" width="16.453125" style="1" customWidth="1"/>
    <col min="40" max="40" width="3.453125" style="1" customWidth="1"/>
    <col min="41" max="41" width="5.08984375" style="1" customWidth="1"/>
    <col min="42" max="43" width="22.453125" style="1" customWidth="1"/>
    <col min="44" max="44" width="8.453125" style="1" customWidth="1"/>
    <col min="45" max="45" width="5.08984375" style="1" customWidth="1"/>
    <col min="46" max="47" width="12.453125" style="1" customWidth="1"/>
    <col min="48" max="48" width="4.54296875" style="1" customWidth="1"/>
    <col min="49" max="49" width="12" style="1" customWidth="1"/>
    <col min="50" max="50" width="2.08984375" style="1" customWidth="1"/>
    <col min="51" max="51" width="4.54296875" style="1" customWidth="1"/>
    <col min="52" max="52" width="16.453125" style="1" customWidth="1"/>
    <col min="53" max="53" width="3.453125" style="1" customWidth="1"/>
    <col min="54" max="54" width="5.08984375" style="1" customWidth="1"/>
    <col min="55" max="56" width="22.453125" style="1" customWidth="1"/>
    <col min="57" max="57" width="8.453125" style="1" customWidth="1"/>
    <col min="58" max="58" width="5.08984375" style="1" customWidth="1"/>
    <col min="59" max="60" width="12.453125" style="1" customWidth="1"/>
    <col min="61" max="61" width="4.54296875" style="1" customWidth="1"/>
    <col min="62" max="62" width="12" style="1" customWidth="1"/>
    <col min="63" max="63" width="2.08984375" style="1" customWidth="1"/>
    <col min="64" max="64" width="7" style="1" customWidth="1"/>
    <col min="65" max="65" width="12.453125" style="1" customWidth="1"/>
    <col min="66" max="16384" width="9" style="1"/>
  </cols>
  <sheetData>
    <row r="1" spans="2:26" ht="11.15" customHeight="1" x14ac:dyDescent="0.2">
      <c r="C1" s="3"/>
      <c r="D1" s="721"/>
      <c r="E1" s="3"/>
      <c r="F1" s="3"/>
      <c r="G1" s="721"/>
      <c r="H1" s="721"/>
      <c r="I1" s="3"/>
      <c r="J1" s="721"/>
      <c r="O1" s="114"/>
      <c r="P1" s="3"/>
      <c r="Q1" s="31"/>
      <c r="U1" s="721"/>
      <c r="V1" s="3"/>
      <c r="W1" s="75"/>
      <c r="Z1" s="792"/>
    </row>
    <row r="2" spans="2:26" ht="11.15" customHeight="1" x14ac:dyDescent="0.2">
      <c r="I2" s="3"/>
      <c r="K2" s="3"/>
      <c r="L2" s="3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2:26" ht="11.15" customHeight="1" x14ac:dyDescent="0.2">
      <c r="C3" s="39" t="str">
        <f>内訳!B3</f>
        <v>令和７年度（繰越）ヤンバルクイナ飼育・繁殖施設屋根改修工事</v>
      </c>
      <c r="I3" s="3"/>
      <c r="J3" s="114"/>
      <c r="K3" s="3"/>
      <c r="L3" s="3"/>
      <c r="M3" s="3"/>
      <c r="P3" s="39" t="str">
        <f>C3</f>
        <v>令和７年度（繰越）ヤンバルクイナ飼育・繁殖施設屋根改修工事</v>
      </c>
      <c r="V3" s="3"/>
      <c r="W3" s="114"/>
      <c r="X3" s="3"/>
      <c r="Y3" s="3"/>
      <c r="Z3" s="3"/>
    </row>
    <row r="4" spans="2:26" ht="11.15" customHeight="1" x14ac:dyDescent="0.2">
      <c r="B4" s="115"/>
      <c r="C4" s="116"/>
      <c r="D4" s="116"/>
      <c r="E4" s="116"/>
      <c r="F4" s="116"/>
      <c r="G4" s="116"/>
      <c r="H4" s="116"/>
      <c r="I4" s="722"/>
      <c r="J4" s="116"/>
      <c r="K4" s="723"/>
      <c r="L4" s="723"/>
      <c r="M4" s="724"/>
      <c r="O4" s="115"/>
      <c r="P4" s="116"/>
      <c r="Q4" s="116"/>
      <c r="R4" s="116"/>
      <c r="S4" s="116"/>
      <c r="T4" s="116"/>
      <c r="U4" s="116"/>
      <c r="V4" s="722"/>
      <c r="W4" s="116"/>
      <c r="X4" s="723"/>
      <c r="Y4" s="723"/>
      <c r="Z4" s="724"/>
    </row>
    <row r="5" spans="2:26" ht="24.9" customHeight="1" x14ac:dyDescent="0.2">
      <c r="B5" s="117"/>
      <c r="C5" s="3" t="s">
        <v>184</v>
      </c>
      <c r="D5" s="889" t="s">
        <v>185</v>
      </c>
      <c r="E5" s="889"/>
      <c r="F5" s="889"/>
      <c r="G5" s="889"/>
      <c r="H5" s="889"/>
      <c r="I5" s="3"/>
      <c r="K5" s="93"/>
      <c r="L5" s="93"/>
      <c r="M5" s="188"/>
      <c r="O5" s="117"/>
      <c r="P5" s="3" t="s">
        <v>186</v>
      </c>
      <c r="Q5" s="889" t="s">
        <v>185</v>
      </c>
      <c r="R5" s="889"/>
      <c r="S5" s="889"/>
      <c r="T5" s="889"/>
      <c r="U5" s="889"/>
      <c r="V5" s="3"/>
      <c r="X5" s="93"/>
      <c r="Y5" s="93"/>
      <c r="Z5" s="188"/>
    </row>
    <row r="6" spans="2:26" ht="11.15" customHeight="1" x14ac:dyDescent="0.2">
      <c r="B6" s="117"/>
      <c r="D6" s="31"/>
      <c r="I6" s="3"/>
      <c r="K6" s="3"/>
      <c r="L6" s="3"/>
      <c r="M6" s="188"/>
      <c r="O6" s="117"/>
      <c r="P6" s="190"/>
      <c r="R6" s="31"/>
      <c r="V6" s="3"/>
      <c r="X6" s="3"/>
      <c r="Y6" s="3"/>
      <c r="Z6" s="188"/>
    </row>
    <row r="7" spans="2:26" ht="11.15" customHeight="1" x14ac:dyDescent="0.2">
      <c r="B7" s="117"/>
      <c r="C7" s="1" t="s">
        <v>187</v>
      </c>
      <c r="D7" s="31"/>
      <c r="F7" s="1" t="s">
        <v>188</v>
      </c>
      <c r="I7" s="190" t="s">
        <v>341</v>
      </c>
      <c r="K7" s="93"/>
      <c r="L7" s="93"/>
      <c r="M7" s="188"/>
      <c r="O7" s="117"/>
      <c r="P7" s="1" t="s">
        <v>189</v>
      </c>
      <c r="Q7" s="31"/>
      <c r="S7" s="31" t="s">
        <v>190</v>
      </c>
      <c r="T7" s="148"/>
      <c r="V7" s="190" t="s">
        <v>344</v>
      </c>
      <c r="X7" s="93"/>
      <c r="Y7" s="93"/>
      <c r="Z7" s="188"/>
    </row>
    <row r="8" spans="2:26" ht="11.15" customHeight="1" x14ac:dyDescent="0.2">
      <c r="B8" s="118"/>
      <c r="C8" s="119"/>
      <c r="D8" s="80"/>
      <c r="E8" s="119"/>
      <c r="F8" s="80"/>
      <c r="G8" s="66"/>
      <c r="H8" s="80"/>
      <c r="I8" s="95"/>
      <c r="J8" s="80"/>
      <c r="K8" s="725"/>
      <c r="L8" s="725"/>
      <c r="M8" s="726"/>
      <c r="O8" s="118"/>
      <c r="P8" s="119"/>
      <c r="Q8" s="80"/>
      <c r="R8" s="119"/>
      <c r="S8" s="80"/>
      <c r="T8" s="66"/>
      <c r="U8" s="80"/>
      <c r="V8" s="95"/>
      <c r="W8" s="80"/>
      <c r="X8" s="725"/>
      <c r="Y8" s="725"/>
      <c r="Z8" s="726"/>
    </row>
    <row r="9" spans="2:26" ht="11.15" customHeight="1" x14ac:dyDescent="0.2">
      <c r="B9" s="120" t="s">
        <v>8</v>
      </c>
      <c r="C9" s="121" t="s">
        <v>110</v>
      </c>
      <c r="D9" s="3" t="s">
        <v>111</v>
      </c>
      <c r="E9" s="121" t="s">
        <v>191</v>
      </c>
      <c r="F9" s="3" t="s">
        <v>113</v>
      </c>
      <c r="G9" s="121" t="s">
        <v>114</v>
      </c>
      <c r="H9" s="3" t="s">
        <v>115</v>
      </c>
      <c r="I9" s="892" t="s">
        <v>116</v>
      </c>
      <c r="J9" s="841"/>
      <c r="K9" s="841"/>
      <c r="L9" s="841"/>
      <c r="M9" s="893"/>
      <c r="O9" s="120" t="s">
        <v>8</v>
      </c>
      <c r="P9" s="121" t="s">
        <v>110</v>
      </c>
      <c r="Q9" s="3" t="s">
        <v>111</v>
      </c>
      <c r="R9" s="121" t="s">
        <v>191</v>
      </c>
      <c r="S9" s="3" t="s">
        <v>113</v>
      </c>
      <c r="T9" s="121" t="s">
        <v>114</v>
      </c>
      <c r="U9" s="3" t="s">
        <v>115</v>
      </c>
      <c r="V9" s="892" t="s">
        <v>116</v>
      </c>
      <c r="W9" s="841"/>
      <c r="X9" s="841"/>
      <c r="Y9" s="841"/>
      <c r="Z9" s="893"/>
    </row>
    <row r="10" spans="2:26" ht="11.15" customHeight="1" x14ac:dyDescent="0.2">
      <c r="B10" s="122"/>
      <c r="C10" s="68"/>
      <c r="D10" s="123"/>
      <c r="E10" s="68"/>
      <c r="F10" s="123"/>
      <c r="G10" s="68"/>
      <c r="H10" s="123"/>
      <c r="I10" s="99"/>
      <c r="J10" s="123"/>
      <c r="K10" s="70"/>
      <c r="L10" s="70"/>
      <c r="M10" s="195"/>
      <c r="O10" s="122"/>
      <c r="P10" s="68"/>
      <c r="Q10" s="123"/>
      <c r="R10" s="68"/>
      <c r="S10" s="123"/>
      <c r="T10" s="68"/>
      <c r="U10" s="123"/>
      <c r="V10" s="99"/>
      <c r="W10" s="123"/>
      <c r="X10" s="70"/>
      <c r="Y10" s="70"/>
      <c r="Z10" s="195"/>
    </row>
    <row r="11" spans="2:26" ht="11.25" customHeight="1" x14ac:dyDescent="0.2">
      <c r="B11" s="117"/>
      <c r="C11" s="65"/>
      <c r="D11" s="31"/>
      <c r="E11" s="65"/>
      <c r="G11" s="65"/>
      <c r="I11" s="92"/>
      <c r="J11" s="147"/>
      <c r="K11" s="93"/>
      <c r="L11" s="93"/>
      <c r="M11" s="189"/>
      <c r="O11" s="117"/>
      <c r="P11" s="65"/>
      <c r="Q11" s="31"/>
      <c r="R11" s="65"/>
      <c r="T11" s="65"/>
      <c r="V11" s="92"/>
      <c r="W11" s="147"/>
      <c r="X11" s="93"/>
      <c r="Y11" s="93"/>
      <c r="Z11" s="189"/>
    </row>
    <row r="12" spans="2:26" ht="11.25" customHeight="1" x14ac:dyDescent="0.2">
      <c r="B12" s="117"/>
      <c r="C12" s="65" t="s">
        <v>192</v>
      </c>
      <c r="D12" s="31" t="s">
        <v>193</v>
      </c>
      <c r="E12" s="65"/>
      <c r="G12" s="65"/>
      <c r="I12" s="727" t="s">
        <v>340</v>
      </c>
      <c r="J12" s="135"/>
      <c r="K12" s="3"/>
      <c r="L12" s="3"/>
      <c r="M12" s="189"/>
      <c r="O12" s="117"/>
      <c r="P12" s="65" t="s">
        <v>194</v>
      </c>
      <c r="Q12" s="31" t="s">
        <v>195</v>
      </c>
      <c r="R12" s="65"/>
      <c r="T12" s="65"/>
      <c r="V12" s="92"/>
      <c r="W12" s="147"/>
      <c r="X12" s="3"/>
      <c r="Y12" s="3"/>
      <c r="Z12" s="189"/>
    </row>
    <row r="13" spans="2:26" ht="11.25" customHeight="1" x14ac:dyDescent="0.2">
      <c r="B13" s="118"/>
      <c r="C13" s="66"/>
      <c r="D13" s="67"/>
      <c r="E13" s="66"/>
      <c r="F13" s="728"/>
      <c r="G13" s="66"/>
      <c r="H13" s="80"/>
      <c r="I13" s="95"/>
      <c r="J13" s="244"/>
      <c r="K13" s="244"/>
      <c r="L13" s="244"/>
      <c r="M13" s="729"/>
      <c r="O13" s="118"/>
      <c r="P13" s="66"/>
      <c r="Q13" s="67"/>
      <c r="R13" s="66"/>
      <c r="S13" s="728"/>
      <c r="T13" s="66"/>
      <c r="U13" s="80"/>
      <c r="V13" s="95"/>
      <c r="W13" s="244"/>
      <c r="X13" s="244"/>
      <c r="Y13" s="244"/>
      <c r="Z13" s="769"/>
    </row>
    <row r="14" spans="2:26" ht="11.25" customHeight="1" x14ac:dyDescent="0.2">
      <c r="B14" s="122"/>
      <c r="C14" s="68" t="s">
        <v>196</v>
      </c>
      <c r="D14" s="69"/>
      <c r="E14" s="68">
        <v>2E-3</v>
      </c>
      <c r="F14" s="730" t="s">
        <v>197</v>
      </c>
      <c r="G14" s="382"/>
      <c r="H14" s="45"/>
      <c r="I14" s="99"/>
      <c r="J14" s="677" t="s">
        <v>345</v>
      </c>
      <c r="K14" s="69"/>
      <c r="L14" s="184"/>
      <c r="M14" s="106"/>
      <c r="O14" s="122"/>
      <c r="P14" s="68" t="s">
        <v>198</v>
      </c>
      <c r="Q14" s="69"/>
      <c r="R14" s="68">
        <v>1</v>
      </c>
      <c r="S14" s="730" t="s">
        <v>197</v>
      </c>
      <c r="T14" s="382"/>
      <c r="U14" s="45"/>
      <c r="V14" s="99"/>
      <c r="W14" s="677" t="s">
        <v>345</v>
      </c>
      <c r="X14" s="69"/>
      <c r="Y14" s="184"/>
      <c r="Z14" s="101"/>
    </row>
    <row r="15" spans="2:26" ht="11.25" customHeight="1" x14ac:dyDescent="0.2">
      <c r="B15" s="117"/>
      <c r="C15" s="65"/>
      <c r="D15" s="31"/>
      <c r="E15" s="65"/>
      <c r="F15" s="63"/>
      <c r="G15" s="65"/>
      <c r="I15" s="92"/>
      <c r="J15" s="80"/>
      <c r="K15" s="725"/>
      <c r="L15" s="725"/>
      <c r="M15" s="97"/>
      <c r="O15" s="117"/>
      <c r="P15" s="65"/>
      <c r="Q15" s="31"/>
      <c r="R15" s="224"/>
      <c r="S15" s="3"/>
      <c r="T15" s="65"/>
      <c r="V15" s="110"/>
      <c r="W15" s="227" t="s">
        <v>349</v>
      </c>
      <c r="X15" s="227"/>
      <c r="Y15" s="227" t="s">
        <v>350</v>
      </c>
      <c r="Z15" s="189"/>
    </row>
    <row r="16" spans="2:26" ht="11.25" customHeight="1" x14ac:dyDescent="0.2">
      <c r="B16" s="117"/>
      <c r="C16" s="65" t="s">
        <v>347</v>
      </c>
      <c r="D16" s="69" t="s">
        <v>359</v>
      </c>
      <c r="E16" s="65">
        <v>1</v>
      </c>
      <c r="F16" s="63" t="s">
        <v>60</v>
      </c>
      <c r="G16" s="382"/>
      <c r="H16" s="45"/>
      <c r="I16" s="92"/>
      <c r="J16" s="45"/>
      <c r="K16" s="69"/>
      <c r="L16" s="184"/>
      <c r="M16" s="106"/>
      <c r="O16" s="117"/>
      <c r="P16" s="65" t="s">
        <v>200</v>
      </c>
      <c r="Q16" s="69" t="s">
        <v>201</v>
      </c>
      <c r="R16" s="224">
        <v>25.7</v>
      </c>
      <c r="S16" s="3" t="s">
        <v>202</v>
      </c>
      <c r="T16" s="812"/>
      <c r="U16" s="45"/>
      <c r="V16" s="110"/>
      <c r="W16" s="45"/>
      <c r="X16" s="45"/>
      <c r="Y16" s="45"/>
      <c r="Z16" s="101"/>
    </row>
    <row r="17" spans="2:26" ht="11.25" customHeight="1" x14ac:dyDescent="0.2">
      <c r="B17" s="118"/>
      <c r="C17" s="66"/>
      <c r="D17" s="67"/>
      <c r="E17" s="66"/>
      <c r="F17" s="728"/>
      <c r="G17" s="66"/>
      <c r="H17" s="80"/>
      <c r="I17" s="95"/>
      <c r="J17" s="244"/>
      <c r="K17" s="244"/>
      <c r="L17" s="244"/>
      <c r="M17" s="192"/>
      <c r="O17" s="118"/>
      <c r="P17" s="66"/>
      <c r="Q17" s="31"/>
      <c r="R17" s="187"/>
      <c r="S17" s="77"/>
      <c r="T17" s="66"/>
      <c r="V17" s="111"/>
      <c r="W17" s="383" t="s">
        <v>346</v>
      </c>
      <c r="X17" s="227"/>
      <c r="Y17" s="227"/>
      <c r="Z17" s="189"/>
    </row>
    <row r="18" spans="2:26" ht="11.25" customHeight="1" x14ac:dyDescent="0.2">
      <c r="B18" s="122"/>
      <c r="C18" s="68"/>
      <c r="D18" s="123"/>
      <c r="E18" s="68"/>
      <c r="F18" s="730"/>
      <c r="G18" s="98"/>
      <c r="H18" s="45"/>
      <c r="I18" s="99"/>
      <c r="J18" s="251"/>
      <c r="K18" s="251"/>
      <c r="L18" s="251"/>
      <c r="M18" s="106"/>
      <c r="O18" s="122"/>
      <c r="P18" s="68" t="s">
        <v>203</v>
      </c>
      <c r="Q18" s="69"/>
      <c r="R18" s="678">
        <v>1.1299999999999999</v>
      </c>
      <c r="S18" s="107" t="s">
        <v>204</v>
      </c>
      <c r="T18" s="382"/>
      <c r="U18" s="45"/>
      <c r="V18" s="112"/>
      <c r="W18" s="789"/>
      <c r="X18" s="69"/>
      <c r="Y18" s="251"/>
      <c r="Z18" s="101"/>
    </row>
    <row r="19" spans="2:26" ht="11.25" customHeight="1" x14ac:dyDescent="0.2">
      <c r="B19" s="117"/>
      <c r="C19" s="65"/>
      <c r="D19" s="31"/>
      <c r="E19" s="65"/>
      <c r="F19" s="63"/>
      <c r="G19" s="65"/>
      <c r="I19" s="92"/>
      <c r="J19" s="227"/>
      <c r="K19" s="227"/>
      <c r="L19" s="227"/>
      <c r="M19" s="731"/>
      <c r="O19" s="117"/>
      <c r="P19" s="65"/>
      <c r="Q19" s="31"/>
      <c r="R19" s="65"/>
      <c r="S19" s="63"/>
      <c r="T19" s="65"/>
      <c r="V19" s="92"/>
      <c r="X19" s="93"/>
      <c r="Y19" s="93"/>
      <c r="Z19" s="189"/>
    </row>
    <row r="20" spans="2:26" ht="11.25" customHeight="1" x14ac:dyDescent="0.2">
      <c r="B20" s="117"/>
      <c r="C20" s="65"/>
      <c r="D20" s="31"/>
      <c r="E20" s="65"/>
      <c r="F20" s="63"/>
      <c r="G20" s="732"/>
      <c r="H20" s="75"/>
      <c r="I20" s="92"/>
      <c r="J20" s="733"/>
      <c r="K20" s="734"/>
      <c r="L20" s="734"/>
      <c r="M20" s="102"/>
      <c r="O20" s="122"/>
      <c r="P20" s="717" t="s">
        <v>347</v>
      </c>
      <c r="Q20" s="69" t="s">
        <v>359</v>
      </c>
      <c r="R20" s="68">
        <v>1</v>
      </c>
      <c r="S20" s="206" t="s">
        <v>60</v>
      </c>
      <c r="T20" s="382"/>
      <c r="U20" s="45"/>
      <c r="V20" s="99"/>
      <c r="W20" s="45"/>
      <c r="X20" s="69"/>
      <c r="Y20" s="184"/>
      <c r="Z20" s="101"/>
    </row>
    <row r="21" spans="2:26" ht="11.25" customHeight="1" x14ac:dyDescent="0.2">
      <c r="B21" s="118"/>
      <c r="C21" s="66"/>
      <c r="D21" s="67"/>
      <c r="E21" s="66"/>
      <c r="F21" s="728"/>
      <c r="G21" s="66"/>
      <c r="H21" s="80"/>
      <c r="I21" s="95"/>
      <c r="J21" s="735"/>
      <c r="K21" s="67"/>
      <c r="L21" s="736"/>
      <c r="M21" s="729"/>
      <c r="O21" s="117"/>
      <c r="P21" s="65"/>
      <c r="Q21" s="31"/>
      <c r="R21" s="224"/>
      <c r="T21" s="65"/>
      <c r="V21" s="92"/>
      <c r="W21" s="85"/>
      <c r="X21" s="85"/>
      <c r="Y21" s="85"/>
      <c r="Z21" s="189"/>
    </row>
    <row r="22" spans="2:26" ht="11.25" customHeight="1" x14ac:dyDescent="0.2">
      <c r="B22" s="122"/>
      <c r="C22" s="68"/>
      <c r="D22" s="69"/>
      <c r="E22" s="68"/>
      <c r="F22" s="730"/>
      <c r="G22" s="382"/>
      <c r="H22" s="45"/>
      <c r="I22" s="99"/>
      <c r="J22" s="737"/>
      <c r="K22" s="69"/>
      <c r="L22" s="184"/>
      <c r="M22" s="106"/>
      <c r="O22" s="122"/>
      <c r="P22" s="68"/>
      <c r="Q22" s="689"/>
      <c r="R22" s="206"/>
      <c r="S22" s="107"/>
      <c r="T22" s="163"/>
      <c r="U22" s="687"/>
      <c r="V22" s="99"/>
      <c r="W22" s="245"/>
      <c r="X22" s="211"/>
      <c r="Y22" s="245"/>
      <c r="Z22" s="101"/>
    </row>
    <row r="23" spans="2:26" ht="11.25" customHeight="1" x14ac:dyDescent="0.2">
      <c r="B23" s="117"/>
      <c r="C23" s="65"/>
      <c r="D23" s="31"/>
      <c r="E23" s="65"/>
      <c r="F23" s="63"/>
      <c r="G23" s="65"/>
      <c r="I23" s="92"/>
      <c r="J23" s="738"/>
      <c r="K23" s="31"/>
      <c r="L23" s="135"/>
      <c r="M23" s="731"/>
      <c r="O23" s="117"/>
      <c r="P23" s="65"/>
      <c r="Q23" s="31"/>
      <c r="R23" s="224"/>
      <c r="S23" s="3"/>
      <c r="T23" s="65"/>
      <c r="V23" s="110"/>
      <c r="W23" s="214"/>
      <c r="X23" s="214"/>
      <c r="Y23" s="383"/>
      <c r="Z23" s="189"/>
    </row>
    <row r="24" spans="2:26" ht="11.25" customHeight="1" x14ac:dyDescent="0.2">
      <c r="B24" s="117"/>
      <c r="C24" s="65"/>
      <c r="D24" s="31"/>
      <c r="E24" s="65"/>
      <c r="F24" s="63"/>
      <c r="G24" s="732"/>
      <c r="H24" s="75"/>
      <c r="I24" s="92"/>
      <c r="J24" s="739"/>
      <c r="K24" s="31"/>
      <c r="L24" s="135"/>
      <c r="M24" s="102"/>
      <c r="O24" s="122"/>
      <c r="P24" s="68"/>
      <c r="Q24" s="69"/>
      <c r="R24" s="206"/>
      <c r="S24" s="107"/>
      <c r="T24" s="688"/>
      <c r="U24" s="687"/>
      <c r="V24" s="112"/>
      <c r="W24" s="687"/>
      <c r="X24" s="211"/>
      <c r="Y24" s="184"/>
      <c r="Z24" s="101"/>
    </row>
    <row r="25" spans="2:26" ht="11.25" customHeight="1" x14ac:dyDescent="0.2">
      <c r="B25" s="118"/>
      <c r="C25" s="66"/>
      <c r="D25" s="67"/>
      <c r="E25" s="66"/>
      <c r="F25" s="728"/>
      <c r="G25" s="66"/>
      <c r="H25" s="80"/>
      <c r="I25" s="95"/>
      <c r="J25" s="80"/>
      <c r="K25" s="725"/>
      <c r="L25" s="725"/>
      <c r="M25" s="192"/>
      <c r="O25" s="117"/>
      <c r="P25" s="65"/>
      <c r="Q25" s="31"/>
      <c r="R25" s="224"/>
      <c r="S25" s="3"/>
      <c r="T25" s="65"/>
      <c r="V25" s="110"/>
      <c r="W25" s="31"/>
      <c r="X25" s="31"/>
      <c r="Y25" s="135"/>
      <c r="Z25" s="102"/>
    </row>
    <row r="26" spans="2:26" ht="11.25" customHeight="1" x14ac:dyDescent="0.2">
      <c r="B26" s="122"/>
      <c r="C26" s="68"/>
      <c r="D26" s="69"/>
      <c r="E26" s="68"/>
      <c r="F26" s="730"/>
      <c r="G26" s="382"/>
      <c r="H26" s="45"/>
      <c r="I26" s="99"/>
      <c r="J26" s="45"/>
      <c r="K26" s="69"/>
      <c r="L26" s="184"/>
      <c r="M26" s="191"/>
      <c r="O26" s="122"/>
      <c r="P26" s="68"/>
      <c r="Q26" s="69"/>
      <c r="R26" s="200"/>
      <c r="S26" s="107"/>
      <c r="T26" s="98"/>
      <c r="U26" s="45"/>
      <c r="V26" s="112"/>
      <c r="W26" s="737"/>
      <c r="X26" s="69"/>
      <c r="Y26" s="184"/>
      <c r="Z26" s="106"/>
    </row>
    <row r="27" spans="2:26" ht="11.25" customHeight="1" x14ac:dyDescent="0.2">
      <c r="B27" s="117"/>
      <c r="C27" s="65"/>
      <c r="D27" s="31"/>
      <c r="E27" s="65"/>
      <c r="G27" s="65"/>
      <c r="I27" s="92"/>
      <c r="K27" s="3"/>
      <c r="L27" s="3"/>
      <c r="M27" s="189"/>
      <c r="O27" s="117"/>
      <c r="P27" s="271"/>
      <c r="Q27" s="31"/>
      <c r="R27" s="65"/>
      <c r="S27" s="3"/>
      <c r="T27" s="65"/>
      <c r="V27" s="92"/>
      <c r="W27" s="227"/>
      <c r="X27" s="227"/>
      <c r="Y27" s="227"/>
      <c r="Z27" s="189"/>
    </row>
    <row r="28" spans="2:26" ht="11.25" customHeight="1" x14ac:dyDescent="0.2">
      <c r="B28" s="122"/>
      <c r="C28" s="68"/>
      <c r="D28" s="69"/>
      <c r="E28" s="68"/>
      <c r="F28" s="123"/>
      <c r="G28" s="68"/>
      <c r="H28" s="123"/>
      <c r="I28" s="99"/>
      <c r="J28" s="123"/>
      <c r="K28" s="70"/>
      <c r="L28" s="70"/>
      <c r="M28" s="191"/>
      <c r="O28" s="122"/>
      <c r="P28" s="198"/>
      <c r="Q28" s="69"/>
      <c r="R28" s="199"/>
      <c r="S28" s="107"/>
      <c r="T28" s="98"/>
      <c r="U28" s="45"/>
      <c r="V28" s="99"/>
      <c r="W28" s="251"/>
      <c r="X28" s="251"/>
      <c r="Y28" s="251"/>
      <c r="Z28" s="106"/>
    </row>
    <row r="29" spans="2:26" ht="11.25" customHeight="1" x14ac:dyDescent="0.2">
      <c r="B29" s="117"/>
      <c r="C29" s="65"/>
      <c r="D29" s="31"/>
      <c r="E29" s="65"/>
      <c r="G29" s="65"/>
      <c r="I29" s="92"/>
      <c r="K29" s="3"/>
      <c r="L29" s="3"/>
      <c r="M29" s="189"/>
      <c r="O29" s="117"/>
      <c r="P29" s="65"/>
      <c r="Q29" s="134"/>
      <c r="R29" s="65"/>
      <c r="S29" s="3"/>
      <c r="T29" s="787"/>
      <c r="V29" s="92"/>
      <c r="W29" s="227"/>
      <c r="X29" s="214"/>
      <c r="Y29" s="145"/>
      <c r="Z29" s="213"/>
    </row>
    <row r="30" spans="2:26" ht="11.25" customHeight="1" x14ac:dyDescent="0.2">
      <c r="B30" s="122"/>
      <c r="C30" s="68"/>
      <c r="D30" s="69"/>
      <c r="E30" s="68"/>
      <c r="F30" s="123"/>
      <c r="G30" s="68"/>
      <c r="H30" s="123"/>
      <c r="I30" s="99"/>
      <c r="J30" s="123"/>
      <c r="K30" s="70"/>
      <c r="L30" s="70"/>
      <c r="M30" s="191"/>
      <c r="O30" s="117"/>
      <c r="P30" s="65"/>
      <c r="Q30" s="193"/>
      <c r="R30" s="65"/>
      <c r="S30" s="3"/>
      <c r="T30" s="787"/>
      <c r="U30" s="45"/>
      <c r="V30" s="92"/>
      <c r="W30" s="69"/>
      <c r="X30" s="69"/>
      <c r="Y30" s="69"/>
      <c r="Z30" s="106"/>
    </row>
    <row r="31" spans="2:26" ht="11.25" customHeight="1" x14ac:dyDescent="0.2">
      <c r="B31" s="117"/>
      <c r="C31" s="65"/>
      <c r="D31" s="31"/>
      <c r="E31" s="65"/>
      <c r="G31" s="65"/>
      <c r="I31" s="92"/>
      <c r="K31" s="3"/>
      <c r="L31" s="3"/>
      <c r="M31" s="189"/>
      <c r="O31" s="118"/>
      <c r="P31" s="66"/>
      <c r="Q31" s="67"/>
      <c r="R31" s="66"/>
      <c r="S31" s="77"/>
      <c r="T31" s="740"/>
      <c r="U31" s="80"/>
      <c r="V31" s="95"/>
      <c r="W31" s="31"/>
      <c r="X31" s="31"/>
      <c r="Y31" s="31"/>
      <c r="Z31" s="189"/>
    </row>
    <row r="32" spans="2:26" ht="11.25" customHeight="1" x14ac:dyDescent="0.2">
      <c r="B32" s="122"/>
      <c r="C32" s="68"/>
      <c r="D32" s="69"/>
      <c r="E32" s="68"/>
      <c r="F32" s="123"/>
      <c r="G32" s="68"/>
      <c r="H32" s="123"/>
      <c r="I32" s="99"/>
      <c r="J32" s="123"/>
      <c r="K32" s="70"/>
      <c r="L32" s="70"/>
      <c r="M32" s="191"/>
      <c r="O32" s="122"/>
      <c r="P32" s="68"/>
      <c r="Q32" s="69"/>
      <c r="R32" s="206"/>
      <c r="S32" s="70"/>
      <c r="T32" s="98"/>
      <c r="U32" s="45"/>
      <c r="V32" s="99"/>
      <c r="W32" s="763"/>
      <c r="X32" s="100"/>
      <c r="Y32" s="100"/>
      <c r="Z32" s="106"/>
    </row>
    <row r="33" spans="2:26" ht="11.25" customHeight="1" x14ac:dyDescent="0.2">
      <c r="B33" s="117"/>
      <c r="C33" s="65"/>
      <c r="D33" s="31"/>
      <c r="E33" s="65"/>
      <c r="G33" s="65"/>
      <c r="I33" s="92"/>
      <c r="K33" s="3"/>
      <c r="L33" s="3"/>
      <c r="M33" s="189"/>
      <c r="O33" s="117"/>
      <c r="P33" s="66"/>
      <c r="Q33" s="134"/>
      <c r="R33" s="66"/>
      <c r="S33" s="77"/>
      <c r="T33" s="740"/>
      <c r="U33" s="790"/>
      <c r="V33" s="95"/>
      <c r="W33" s="805"/>
      <c r="X33" s="67"/>
      <c r="Y33" s="67"/>
      <c r="Z33" s="97"/>
    </row>
    <row r="34" spans="2:26" ht="11.25" customHeight="1" x14ac:dyDescent="0.2">
      <c r="B34" s="122"/>
      <c r="C34" s="68"/>
      <c r="D34" s="69"/>
      <c r="E34" s="68"/>
      <c r="F34" s="123"/>
      <c r="G34" s="68"/>
      <c r="H34" s="123"/>
      <c r="I34" s="99"/>
      <c r="J34" s="123"/>
      <c r="K34" s="70"/>
      <c r="L34" s="70"/>
      <c r="M34" s="191"/>
      <c r="O34" s="117"/>
      <c r="P34" s="68"/>
      <c r="Q34" s="175"/>
      <c r="R34" s="68"/>
      <c r="S34" s="3"/>
      <c r="T34" s="787"/>
      <c r="U34" s="45"/>
      <c r="V34" s="99"/>
      <c r="W34" s="100"/>
      <c r="X34" s="69"/>
      <c r="Y34" s="69"/>
      <c r="Z34" s="196"/>
    </row>
    <row r="35" spans="2:26" ht="11.25" customHeight="1" x14ac:dyDescent="0.2">
      <c r="B35" s="117"/>
      <c r="C35" s="65"/>
      <c r="D35" s="31"/>
      <c r="E35" s="65"/>
      <c r="G35" s="65"/>
      <c r="I35" s="92"/>
      <c r="K35" s="3"/>
      <c r="L35" s="3"/>
      <c r="M35" s="189"/>
      <c r="O35" s="118"/>
      <c r="P35" s="66"/>
      <c r="Q35" s="66"/>
      <c r="R35" s="66"/>
      <c r="S35" s="66"/>
      <c r="T35" s="806"/>
      <c r="U35" s="66"/>
      <c r="V35" s="132"/>
      <c r="W35" s="788"/>
      <c r="X35" s="31"/>
      <c r="Y35" s="31"/>
      <c r="Z35" s="102"/>
    </row>
    <row r="36" spans="2:26" ht="11.25" customHeight="1" x14ac:dyDescent="0.2">
      <c r="B36" s="122"/>
      <c r="C36" s="68"/>
      <c r="D36" s="69"/>
      <c r="E36" s="68"/>
      <c r="F36" s="123"/>
      <c r="G36" s="68"/>
      <c r="H36" s="123"/>
      <c r="I36" s="99"/>
      <c r="J36" s="123"/>
      <c r="K36" s="70"/>
      <c r="L36" s="70"/>
      <c r="M36" s="191"/>
      <c r="O36" s="122"/>
      <c r="P36" s="68"/>
      <c r="Q36" s="69"/>
      <c r="R36" s="68"/>
      <c r="S36" s="70"/>
      <c r="T36" s="98"/>
      <c r="U36" s="45"/>
      <c r="V36" s="113"/>
      <c r="W36" s="807"/>
      <c r="X36" s="100"/>
      <c r="Y36" s="100"/>
      <c r="Z36" s="106"/>
    </row>
    <row r="37" spans="2:26" ht="11.25" customHeight="1" x14ac:dyDescent="0.2">
      <c r="B37" s="117"/>
      <c r="C37" s="65"/>
      <c r="D37" s="31"/>
      <c r="E37" s="65"/>
      <c r="G37" s="65"/>
      <c r="I37" s="92"/>
      <c r="K37" s="93"/>
      <c r="L37" s="93"/>
      <c r="M37" s="189"/>
      <c r="O37" s="117"/>
      <c r="P37" s="66"/>
      <c r="Q37" s="66"/>
      <c r="R37" s="66"/>
      <c r="S37" s="66"/>
      <c r="T37" s="806"/>
      <c r="U37" s="66"/>
      <c r="V37" s="132"/>
      <c r="W37" s="788"/>
      <c r="X37" s="31"/>
      <c r="Y37" s="31"/>
      <c r="Z37" s="102"/>
    </row>
    <row r="38" spans="2:26" ht="11.25" customHeight="1" x14ac:dyDescent="0.2">
      <c r="B38" s="117"/>
      <c r="C38" s="65"/>
      <c r="D38" s="31"/>
      <c r="E38" s="65"/>
      <c r="G38" s="65"/>
      <c r="I38" s="92"/>
      <c r="K38" s="3"/>
      <c r="L38" s="3"/>
      <c r="M38" s="189"/>
      <c r="O38" s="117"/>
      <c r="P38" s="68"/>
      <c r="Q38" s="69"/>
      <c r="R38" s="68"/>
      <c r="S38" s="70"/>
      <c r="T38" s="68"/>
      <c r="U38" s="68"/>
      <c r="V38" s="113"/>
      <c r="W38" s="69"/>
      <c r="X38" s="69"/>
      <c r="Y38" s="69"/>
      <c r="Z38" s="191"/>
    </row>
    <row r="39" spans="2:26" ht="11.25" customHeight="1" x14ac:dyDescent="0.2">
      <c r="B39" s="118"/>
      <c r="C39" s="66"/>
      <c r="D39" s="67"/>
      <c r="E39" s="66"/>
      <c r="F39" s="80"/>
      <c r="G39" s="66"/>
      <c r="H39" s="80"/>
      <c r="I39" s="95"/>
      <c r="J39" s="80"/>
      <c r="K39" s="725"/>
      <c r="L39" s="725"/>
      <c r="M39" s="192"/>
      <c r="O39" s="118"/>
      <c r="P39" s="65"/>
      <c r="Q39" s="65"/>
      <c r="R39" s="65"/>
      <c r="S39" s="65"/>
      <c r="T39" s="65"/>
      <c r="U39" s="65"/>
      <c r="V39" s="180"/>
      <c r="Z39" s="188"/>
    </row>
    <row r="40" spans="2:26" ht="11.25" customHeight="1" x14ac:dyDescent="0.2">
      <c r="B40" s="122"/>
      <c r="C40" s="68"/>
      <c r="D40" s="69"/>
      <c r="E40" s="68"/>
      <c r="F40" s="123"/>
      <c r="G40" s="68"/>
      <c r="H40" s="123"/>
      <c r="I40" s="99"/>
      <c r="J40" s="123"/>
      <c r="K40" s="70"/>
      <c r="L40" s="70"/>
      <c r="M40" s="191"/>
      <c r="O40" s="122"/>
      <c r="P40" s="68"/>
      <c r="Q40" s="68"/>
      <c r="R40" s="68"/>
      <c r="S40" s="68"/>
      <c r="T40" s="68"/>
      <c r="U40" s="45"/>
      <c r="V40" s="113"/>
      <c r="W40" s="123"/>
      <c r="X40" s="123"/>
      <c r="Y40" s="123"/>
      <c r="Z40" s="195"/>
    </row>
    <row r="41" spans="2:26" ht="11.25" customHeight="1" x14ac:dyDescent="0.2">
      <c r="B41" s="117"/>
      <c r="C41" s="65"/>
      <c r="D41" s="31"/>
      <c r="E41" s="65"/>
      <c r="G41" s="65"/>
      <c r="I41" s="92"/>
      <c r="K41" s="93"/>
      <c r="L41" s="93"/>
      <c r="M41" s="189"/>
      <c r="O41" s="117"/>
      <c r="P41" s="66"/>
      <c r="Q41" s="67"/>
      <c r="R41" s="66"/>
      <c r="S41" s="77"/>
      <c r="T41" s="740"/>
      <c r="U41" s="790"/>
      <c r="V41" s="95"/>
      <c r="W41" s="67"/>
      <c r="X41" s="96"/>
      <c r="Y41" s="96"/>
      <c r="Z41" s="192"/>
    </row>
    <row r="42" spans="2:26" ht="11.25" customHeight="1" x14ac:dyDescent="0.2">
      <c r="B42" s="117"/>
      <c r="C42" s="65"/>
      <c r="D42" s="31"/>
      <c r="E42" s="65"/>
      <c r="G42" s="65"/>
      <c r="I42" s="92"/>
      <c r="K42" s="3"/>
      <c r="L42" s="3"/>
      <c r="M42" s="189"/>
      <c r="O42" s="117"/>
      <c r="P42" s="68"/>
      <c r="Q42" s="69"/>
      <c r="R42" s="68"/>
      <c r="S42" s="70"/>
      <c r="T42" s="718"/>
      <c r="U42" s="763"/>
      <c r="V42" s="99"/>
      <c r="W42" s="69"/>
      <c r="X42" s="100"/>
      <c r="Y42" s="100"/>
      <c r="Z42" s="191"/>
    </row>
    <row r="43" spans="2:26" ht="11.25" customHeight="1" x14ac:dyDescent="0.2">
      <c r="B43" s="118"/>
      <c r="C43" s="66"/>
      <c r="D43" s="67"/>
      <c r="E43" s="66"/>
      <c r="F43" s="80"/>
      <c r="G43" s="66"/>
      <c r="H43" s="740"/>
      <c r="I43" s="95"/>
      <c r="J43" s="80"/>
      <c r="K43" s="725"/>
      <c r="L43" s="725"/>
      <c r="M43" s="192"/>
      <c r="O43" s="118"/>
      <c r="P43" s="66"/>
      <c r="Q43" s="67"/>
      <c r="R43" s="66"/>
      <c r="S43" s="77"/>
      <c r="T43" s="740"/>
      <c r="U43" s="125"/>
      <c r="V43" s="95"/>
      <c r="W43" s="67"/>
      <c r="X43" s="96"/>
      <c r="Y43" s="96"/>
      <c r="Z43" s="192"/>
    </row>
    <row r="44" spans="2:26" ht="11.25" customHeight="1" x14ac:dyDescent="0.2">
      <c r="B44" s="122"/>
      <c r="C44" s="68"/>
      <c r="D44" s="69"/>
      <c r="E44" s="68"/>
      <c r="F44" s="123"/>
      <c r="G44" s="68"/>
      <c r="H44" s="123"/>
      <c r="I44" s="99"/>
      <c r="J44" s="123"/>
      <c r="K44" s="70"/>
      <c r="L44" s="70"/>
      <c r="M44" s="191"/>
      <c r="O44" s="122"/>
      <c r="P44" s="107"/>
      <c r="Q44" s="69"/>
      <c r="R44" s="68"/>
      <c r="S44" s="70"/>
      <c r="T44" s="718"/>
      <c r="U44" s="763"/>
      <c r="V44" s="99"/>
      <c r="W44" s="69"/>
      <c r="X44" s="100"/>
      <c r="Y44" s="100"/>
      <c r="Z44" s="191"/>
    </row>
    <row r="45" spans="2:26" ht="11.25" customHeight="1" x14ac:dyDescent="0.2">
      <c r="B45" s="117"/>
      <c r="C45" s="65"/>
      <c r="D45" s="31"/>
      <c r="E45" s="65"/>
      <c r="G45" s="65"/>
      <c r="I45" s="92"/>
      <c r="K45" s="93"/>
      <c r="L45" s="93"/>
      <c r="M45" s="189"/>
      <c r="O45" s="117"/>
      <c r="P45" s="65"/>
      <c r="Q45" s="31"/>
      <c r="R45" s="65"/>
      <c r="S45" s="3"/>
      <c r="T45" s="787"/>
      <c r="U45" s="721"/>
      <c r="V45" s="92"/>
      <c r="W45" s="31"/>
      <c r="X45" s="85"/>
      <c r="Y45" s="85"/>
      <c r="Z45" s="189"/>
    </row>
    <row r="46" spans="2:26" ht="11.25" customHeight="1" x14ac:dyDescent="0.2">
      <c r="B46" s="117"/>
      <c r="C46" s="65"/>
      <c r="D46" s="31"/>
      <c r="E46" s="65"/>
      <c r="G46" s="65"/>
      <c r="I46" s="92"/>
      <c r="K46" s="3"/>
      <c r="L46" s="3"/>
      <c r="M46" s="189"/>
      <c r="O46" s="117"/>
      <c r="P46" s="65"/>
      <c r="Q46" s="31"/>
      <c r="R46" s="65"/>
      <c r="S46" s="3"/>
      <c r="T46" s="787"/>
      <c r="U46" s="721"/>
      <c r="V46" s="92"/>
      <c r="W46" s="31"/>
      <c r="X46" s="85"/>
      <c r="Y46" s="85"/>
      <c r="Z46" s="189"/>
    </row>
    <row r="47" spans="2:26" ht="11.25" customHeight="1" x14ac:dyDescent="0.2">
      <c r="B47" s="118"/>
      <c r="C47" s="66"/>
      <c r="D47" s="67"/>
      <c r="E47" s="66"/>
      <c r="F47" s="80"/>
      <c r="G47" s="66"/>
      <c r="H47" s="80"/>
      <c r="I47" s="95"/>
      <c r="J47" s="80"/>
      <c r="K47" s="725"/>
      <c r="L47" s="725"/>
      <c r="M47" s="192"/>
      <c r="O47" s="118"/>
      <c r="P47" s="66"/>
      <c r="Q47" s="67"/>
      <c r="R47" s="66"/>
      <c r="S47" s="77"/>
      <c r="T47" s="740"/>
      <c r="U47" s="790"/>
      <c r="V47" s="95"/>
      <c r="W47" s="67"/>
      <c r="X47" s="96"/>
      <c r="Y47" s="96"/>
      <c r="Z47" s="192"/>
    </row>
    <row r="48" spans="2:26" ht="11.25" customHeight="1" x14ac:dyDescent="0.2">
      <c r="B48" s="122"/>
      <c r="C48" s="68"/>
      <c r="D48" s="69"/>
      <c r="E48" s="68"/>
      <c r="F48" s="123"/>
      <c r="G48" s="68"/>
      <c r="H48" s="123"/>
      <c r="I48" s="99"/>
      <c r="J48" s="123"/>
      <c r="K48" s="70"/>
      <c r="L48" s="70"/>
      <c r="M48" s="191"/>
      <c r="O48" s="122"/>
      <c r="P48" s="68"/>
      <c r="Q48" s="69"/>
      <c r="R48" s="68"/>
      <c r="S48" s="70"/>
      <c r="T48" s="718"/>
      <c r="U48" s="763"/>
      <c r="V48" s="99"/>
      <c r="W48" s="69"/>
      <c r="X48" s="100"/>
      <c r="Y48" s="100"/>
      <c r="Z48" s="191"/>
    </row>
    <row r="49" spans="2:26" ht="11.25" customHeight="1" x14ac:dyDescent="0.2">
      <c r="B49" s="117"/>
      <c r="C49" s="65"/>
      <c r="D49" s="31"/>
      <c r="E49" s="65"/>
      <c r="G49" s="65"/>
      <c r="I49" s="92"/>
      <c r="J49" s="80"/>
      <c r="K49" s="725"/>
      <c r="L49" s="725"/>
      <c r="M49" s="741"/>
      <c r="O49" s="117"/>
      <c r="P49" s="65"/>
      <c r="Q49" s="31"/>
      <c r="R49" s="65"/>
      <c r="S49" s="3"/>
      <c r="T49" s="787"/>
      <c r="U49" s="721"/>
      <c r="V49" s="92"/>
      <c r="X49" s="93"/>
      <c r="Y49" s="93"/>
      <c r="Z49" s="188"/>
    </row>
    <row r="50" spans="2:26" ht="11.25" customHeight="1" x14ac:dyDescent="0.2">
      <c r="B50" s="124"/>
      <c r="C50" s="108" t="s">
        <v>164</v>
      </c>
      <c r="D50" s="59"/>
      <c r="E50" s="58"/>
      <c r="F50" s="2"/>
      <c r="G50" s="58"/>
      <c r="H50" s="2"/>
      <c r="I50" s="109" t="s">
        <v>205</v>
      </c>
      <c r="J50" s="89"/>
      <c r="K50" s="2"/>
      <c r="L50" s="2"/>
      <c r="M50" s="742" t="s">
        <v>206</v>
      </c>
      <c r="O50" s="124"/>
      <c r="P50" s="108"/>
      <c r="Q50" s="59"/>
      <c r="R50" s="58"/>
      <c r="S50" s="2"/>
      <c r="T50" s="58"/>
      <c r="U50" s="801"/>
      <c r="V50" s="109" t="s">
        <v>205</v>
      </c>
      <c r="W50" s="89"/>
      <c r="X50" s="2"/>
      <c r="Y50" s="2"/>
      <c r="Z50" s="197" t="s">
        <v>207</v>
      </c>
    </row>
    <row r="51" spans="2:26" ht="11.15" customHeight="1" x14ac:dyDescent="0.2">
      <c r="C51" s="3"/>
      <c r="D51" s="721"/>
      <c r="E51" s="3"/>
      <c r="F51" s="3"/>
      <c r="G51" s="721"/>
      <c r="H51" s="721"/>
      <c r="I51" s="3"/>
      <c r="J51" s="721"/>
      <c r="O51" s="114"/>
      <c r="P51" s="3"/>
      <c r="Q51" s="31"/>
      <c r="U51" s="721"/>
      <c r="V51" s="3"/>
      <c r="W51" s="75"/>
      <c r="Z51" s="792"/>
    </row>
    <row r="52" spans="2:26" ht="11.15" customHeight="1" x14ac:dyDescent="0.2">
      <c r="I52" s="3"/>
      <c r="K52" s="3"/>
      <c r="L52" s="3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2:26" ht="11.15" customHeight="1" x14ac:dyDescent="0.2">
      <c r="B53" s="2"/>
      <c r="C53" s="743" t="str">
        <f>C3</f>
        <v>令和７年度（繰越）ヤンバルクイナ飼育・繁殖施設屋根改修工事</v>
      </c>
      <c r="D53" s="2"/>
      <c r="E53" s="2"/>
      <c r="F53" s="2"/>
      <c r="G53" s="2"/>
      <c r="H53" s="2"/>
      <c r="I53" s="744"/>
      <c r="J53" s="745"/>
      <c r="K53" s="744"/>
      <c r="L53" s="744"/>
      <c r="M53" s="744"/>
      <c r="P53" s="39" t="str">
        <f>C53</f>
        <v>令和７年度（繰越）ヤンバルクイナ飼育・繁殖施設屋根改修工事</v>
      </c>
      <c r="V53" s="3"/>
      <c r="W53" s="114"/>
      <c r="X53" s="3"/>
      <c r="Y53" s="3"/>
      <c r="Z53" s="3"/>
    </row>
    <row r="54" spans="2:26" ht="11.15" customHeight="1" x14ac:dyDescent="0.2">
      <c r="B54" s="117"/>
      <c r="I54" s="3"/>
      <c r="K54" s="93"/>
      <c r="L54" s="93"/>
      <c r="M54" s="188"/>
      <c r="O54" s="115"/>
      <c r="P54" s="116"/>
      <c r="Q54" s="116"/>
      <c r="R54" s="116"/>
      <c r="S54" s="116"/>
      <c r="T54" s="116"/>
      <c r="U54" s="116"/>
      <c r="V54" s="722"/>
      <c r="W54" s="116"/>
      <c r="X54" s="723"/>
      <c r="Y54" s="723"/>
      <c r="Z54" s="724"/>
    </row>
    <row r="55" spans="2:26" ht="24.9" customHeight="1" x14ac:dyDescent="0.2">
      <c r="B55" s="117"/>
      <c r="C55" s="3" t="s">
        <v>208</v>
      </c>
      <c r="D55" s="889" t="s">
        <v>185</v>
      </c>
      <c r="E55" s="889"/>
      <c r="F55" s="889"/>
      <c r="G55" s="889"/>
      <c r="H55" s="889"/>
      <c r="I55" s="3"/>
      <c r="K55" s="93"/>
      <c r="L55" s="93"/>
      <c r="M55" s="188"/>
      <c r="O55" s="117"/>
      <c r="P55" s="3" t="s">
        <v>209</v>
      </c>
      <c r="Q55" s="889" t="s">
        <v>185</v>
      </c>
      <c r="R55" s="889"/>
      <c r="S55" s="889"/>
      <c r="T55" s="889"/>
      <c r="U55" s="889"/>
      <c r="V55" s="3"/>
      <c r="X55" s="93"/>
      <c r="Y55" s="93"/>
      <c r="Z55" s="188"/>
    </row>
    <row r="56" spans="2:26" ht="11.15" customHeight="1" x14ac:dyDescent="0.2">
      <c r="B56" s="117"/>
      <c r="D56" s="31"/>
      <c r="I56" s="3"/>
      <c r="K56" s="3"/>
      <c r="L56" s="3"/>
      <c r="M56" s="188"/>
      <c r="O56" s="117"/>
      <c r="P56" s="190"/>
      <c r="R56" s="31"/>
      <c r="V56" s="3"/>
      <c r="X56" s="3"/>
      <c r="Y56" s="3"/>
      <c r="Z56" s="188"/>
    </row>
    <row r="57" spans="2:26" ht="11.15" customHeight="1" x14ac:dyDescent="0.2">
      <c r="B57" s="117"/>
      <c r="C57" s="1" t="s">
        <v>210</v>
      </c>
      <c r="D57" s="31"/>
      <c r="F57" s="1" t="s">
        <v>188</v>
      </c>
      <c r="G57" s="148"/>
      <c r="I57" s="190" t="s">
        <v>341</v>
      </c>
      <c r="K57" s="93"/>
      <c r="L57" s="93"/>
      <c r="M57" s="188"/>
      <c r="O57" s="117"/>
      <c r="P57" s="1" t="s">
        <v>189</v>
      </c>
      <c r="Q57" s="31"/>
      <c r="S57" s="31" t="s">
        <v>211</v>
      </c>
      <c r="T57" s="148"/>
      <c r="V57" s="190" t="s">
        <v>343</v>
      </c>
      <c r="X57" s="93"/>
      <c r="Y57" s="93"/>
      <c r="Z57" s="188"/>
    </row>
    <row r="58" spans="2:26" ht="11.15" customHeight="1" x14ac:dyDescent="0.2">
      <c r="B58" s="118"/>
      <c r="C58" s="119"/>
      <c r="D58" s="80"/>
      <c r="E58" s="119"/>
      <c r="F58" s="80"/>
      <c r="G58" s="66"/>
      <c r="H58" s="80"/>
      <c r="I58" s="95"/>
      <c r="J58" s="80"/>
      <c r="K58" s="725"/>
      <c r="L58" s="725"/>
      <c r="M58" s="726"/>
      <c r="O58" s="118"/>
      <c r="P58" s="119"/>
      <c r="Q58" s="80"/>
      <c r="R58" s="119"/>
      <c r="S58" s="80"/>
      <c r="T58" s="66"/>
      <c r="U58" s="80"/>
      <c r="V58" s="95"/>
      <c r="W58" s="80"/>
      <c r="X58" s="725"/>
      <c r="Y58" s="725"/>
      <c r="Z58" s="726"/>
    </row>
    <row r="59" spans="2:26" ht="11.15" customHeight="1" x14ac:dyDescent="0.2">
      <c r="B59" s="120" t="s">
        <v>8</v>
      </c>
      <c r="C59" s="121" t="s">
        <v>110</v>
      </c>
      <c r="D59" s="3" t="s">
        <v>111</v>
      </c>
      <c r="E59" s="121" t="s">
        <v>191</v>
      </c>
      <c r="F59" s="3" t="s">
        <v>113</v>
      </c>
      <c r="G59" s="121" t="s">
        <v>114</v>
      </c>
      <c r="H59" s="3" t="s">
        <v>115</v>
      </c>
      <c r="I59" s="892" t="s">
        <v>116</v>
      </c>
      <c r="J59" s="841"/>
      <c r="K59" s="841"/>
      <c r="L59" s="841"/>
      <c r="M59" s="893"/>
      <c r="O59" s="120" t="s">
        <v>8</v>
      </c>
      <c r="P59" s="121" t="s">
        <v>110</v>
      </c>
      <c r="Q59" s="3" t="s">
        <v>111</v>
      </c>
      <c r="R59" s="121" t="s">
        <v>191</v>
      </c>
      <c r="S59" s="3" t="s">
        <v>113</v>
      </c>
      <c r="T59" s="121" t="s">
        <v>114</v>
      </c>
      <c r="U59" s="3" t="s">
        <v>115</v>
      </c>
      <c r="V59" s="892" t="s">
        <v>116</v>
      </c>
      <c r="W59" s="841"/>
      <c r="X59" s="841"/>
      <c r="Y59" s="841"/>
      <c r="Z59" s="893"/>
    </row>
    <row r="60" spans="2:26" ht="11.15" customHeight="1" x14ac:dyDescent="0.2">
      <c r="B60" s="122"/>
      <c r="C60" s="68"/>
      <c r="D60" s="123"/>
      <c r="E60" s="68"/>
      <c r="F60" s="123"/>
      <c r="G60" s="68"/>
      <c r="H60" s="123"/>
      <c r="I60" s="99"/>
      <c r="J60" s="123"/>
      <c r="K60" s="70"/>
      <c r="L60" s="70"/>
      <c r="M60" s="195"/>
      <c r="O60" s="122"/>
      <c r="P60" s="68"/>
      <c r="Q60" s="123"/>
      <c r="R60" s="68"/>
      <c r="S60" s="123"/>
      <c r="T60" s="68"/>
      <c r="U60" s="123"/>
      <c r="V60" s="99"/>
      <c r="W60" s="123"/>
      <c r="X60" s="70"/>
      <c r="Y60" s="70"/>
      <c r="Z60" s="195"/>
    </row>
    <row r="61" spans="2:26" ht="11.25" customHeight="1" x14ac:dyDescent="0.2">
      <c r="B61" s="117"/>
      <c r="C61" s="65"/>
      <c r="D61" s="31"/>
      <c r="E61" s="65"/>
      <c r="G61" s="65"/>
      <c r="I61" s="92"/>
      <c r="J61" s="147"/>
      <c r="K61" s="93"/>
      <c r="L61" s="93"/>
      <c r="M61" s="189"/>
      <c r="O61" s="117"/>
      <c r="P61" s="65"/>
      <c r="Q61" s="31" t="s">
        <v>212</v>
      </c>
      <c r="R61" s="65"/>
      <c r="T61" s="65"/>
      <c r="V61" s="92"/>
      <c r="W61" s="147"/>
      <c r="X61" s="93"/>
      <c r="Y61" s="93"/>
      <c r="Z61" s="189"/>
    </row>
    <row r="62" spans="2:26" ht="11.25" customHeight="1" x14ac:dyDescent="0.2">
      <c r="B62" s="117"/>
      <c r="C62" s="65" t="s">
        <v>213</v>
      </c>
      <c r="D62" s="31" t="s">
        <v>193</v>
      </c>
      <c r="E62" s="65"/>
      <c r="G62" s="65"/>
      <c r="I62" s="727" t="s">
        <v>340</v>
      </c>
      <c r="J62" s="135"/>
      <c r="K62" s="3"/>
      <c r="L62" s="3"/>
      <c r="M62" s="189"/>
      <c r="O62" s="117"/>
      <c r="P62" s="65" t="s">
        <v>214</v>
      </c>
      <c r="Q62" s="31" t="s">
        <v>195</v>
      </c>
      <c r="R62" s="65"/>
      <c r="T62" s="65"/>
      <c r="V62" s="92"/>
      <c r="W62" s="147"/>
      <c r="X62" s="3"/>
      <c r="Y62" s="3"/>
      <c r="Z62" s="189"/>
    </row>
    <row r="63" spans="2:26" ht="11.25" customHeight="1" x14ac:dyDescent="0.2">
      <c r="B63" s="118"/>
      <c r="C63" s="66"/>
      <c r="D63" s="67"/>
      <c r="E63" s="66"/>
      <c r="F63" s="728"/>
      <c r="G63" s="66"/>
      <c r="H63" s="80"/>
      <c r="I63" s="95"/>
      <c r="J63" s="244"/>
      <c r="K63" s="244"/>
      <c r="L63" s="244"/>
      <c r="M63" s="97"/>
      <c r="O63" s="118"/>
      <c r="P63" s="66"/>
      <c r="Q63" s="67"/>
      <c r="R63" s="66"/>
      <c r="S63" s="728"/>
      <c r="T63" s="66"/>
      <c r="U63" s="80"/>
      <c r="V63" s="95"/>
      <c r="W63" s="244"/>
      <c r="X63" s="244"/>
      <c r="Y63" s="244"/>
      <c r="Z63" s="769"/>
    </row>
    <row r="64" spans="2:26" ht="11.25" customHeight="1" x14ac:dyDescent="0.2">
      <c r="B64" s="122"/>
      <c r="C64" s="68" t="s">
        <v>215</v>
      </c>
      <c r="D64" s="31"/>
      <c r="E64" s="68">
        <v>8.9999999999999993E-3</v>
      </c>
      <c r="F64" s="730" t="s">
        <v>197</v>
      </c>
      <c r="G64" s="382"/>
      <c r="H64" s="45"/>
      <c r="I64" s="99"/>
      <c r="J64" s="677" t="s">
        <v>345</v>
      </c>
      <c r="K64" s="69"/>
      <c r="L64" s="184"/>
      <c r="M64" s="191"/>
      <c r="O64" s="122"/>
      <c r="P64" s="68" t="s">
        <v>216</v>
      </c>
      <c r="Q64" s="69" t="s">
        <v>195</v>
      </c>
      <c r="R64" s="68">
        <v>0.18</v>
      </c>
      <c r="S64" s="730" t="s">
        <v>217</v>
      </c>
      <c r="T64" s="382"/>
      <c r="U64" s="45"/>
      <c r="V64" s="99"/>
      <c r="W64" s="228" t="s">
        <v>125</v>
      </c>
      <c r="X64" s="100"/>
      <c r="Y64" s="211" t="s">
        <v>218</v>
      </c>
      <c r="Z64" s="101"/>
    </row>
    <row r="65" spans="2:26" ht="11.25" customHeight="1" x14ac:dyDescent="0.2">
      <c r="B65" s="117"/>
      <c r="C65" s="66"/>
      <c r="D65" s="67"/>
      <c r="E65" s="66"/>
      <c r="F65" s="728"/>
      <c r="G65" s="66"/>
      <c r="H65" s="80"/>
      <c r="I65" s="95"/>
      <c r="J65" s="80"/>
      <c r="K65" s="725"/>
      <c r="L65" s="725"/>
      <c r="M65" s="97"/>
      <c r="O65" s="117"/>
      <c r="P65" s="65"/>
      <c r="Q65" s="31"/>
      <c r="R65" s="224"/>
      <c r="S65" s="3"/>
      <c r="T65" s="65"/>
      <c r="V65" s="110"/>
      <c r="W65" s="227"/>
      <c r="X65" s="227"/>
      <c r="Y65" s="227"/>
      <c r="Z65" s="189"/>
    </row>
    <row r="66" spans="2:26" ht="11.25" customHeight="1" x14ac:dyDescent="0.2">
      <c r="B66" s="117"/>
      <c r="C66" s="717" t="s">
        <v>347</v>
      </c>
      <c r="D66" s="69" t="s">
        <v>359</v>
      </c>
      <c r="E66" s="68">
        <v>1</v>
      </c>
      <c r="F66" s="730" t="s">
        <v>60</v>
      </c>
      <c r="G66" s="382"/>
      <c r="H66" s="45"/>
      <c r="I66" s="99"/>
      <c r="J66" s="45"/>
      <c r="K66" s="69"/>
      <c r="L66" s="184"/>
      <c r="M66" s="106"/>
      <c r="O66" s="117"/>
      <c r="P66" s="65"/>
      <c r="Q66" s="69"/>
      <c r="R66" s="224"/>
      <c r="S66" s="3"/>
      <c r="T66" s="812"/>
      <c r="U66" s="45"/>
      <c r="V66" s="110"/>
      <c r="W66" s="45"/>
      <c r="X66" s="211"/>
      <c r="Y66" s="100"/>
      <c r="Z66" s="101"/>
    </row>
    <row r="67" spans="2:26" ht="11.25" customHeight="1" x14ac:dyDescent="0.2">
      <c r="B67" s="118"/>
      <c r="C67" s="65"/>
      <c r="D67" s="31"/>
      <c r="E67" s="65"/>
      <c r="F67" s="63"/>
      <c r="G67" s="65"/>
      <c r="I67" s="92"/>
      <c r="J67" s="227"/>
      <c r="K67" s="227"/>
      <c r="L67" s="227"/>
      <c r="M67" s="189"/>
      <c r="O67" s="118"/>
      <c r="P67" s="66"/>
      <c r="Q67" s="31"/>
      <c r="R67" s="187"/>
      <c r="S67" s="77"/>
      <c r="T67" s="66"/>
      <c r="V67" s="111"/>
      <c r="W67" s="227"/>
      <c r="X67" s="227"/>
      <c r="Y67" s="227"/>
      <c r="Z67" s="189"/>
    </row>
    <row r="68" spans="2:26" ht="11.25" customHeight="1" x14ac:dyDescent="0.2">
      <c r="B68" s="122"/>
      <c r="C68" s="65"/>
      <c r="E68" s="65"/>
      <c r="F68" s="63"/>
      <c r="G68" s="98"/>
      <c r="H68" s="45"/>
      <c r="I68" s="99"/>
      <c r="J68" s="251"/>
      <c r="K68" s="251"/>
      <c r="L68" s="251"/>
      <c r="M68" s="106"/>
      <c r="O68" s="122"/>
      <c r="P68" s="68"/>
      <c r="Q68" s="69"/>
      <c r="R68" s="678"/>
      <c r="S68" s="107"/>
      <c r="T68" s="382"/>
      <c r="U68" s="45"/>
      <c r="V68" s="112"/>
      <c r="W68" s="677"/>
      <c r="X68" s="69"/>
      <c r="Y68" s="251"/>
      <c r="Z68" s="101"/>
    </row>
    <row r="69" spans="2:26" ht="11.25" customHeight="1" x14ac:dyDescent="0.2">
      <c r="B69" s="117"/>
      <c r="C69" s="66"/>
      <c r="D69" s="67"/>
      <c r="E69" s="66"/>
      <c r="F69" s="728"/>
      <c r="G69" s="66"/>
      <c r="H69" s="80"/>
      <c r="I69" s="92"/>
      <c r="J69" s="738"/>
      <c r="K69" s="31"/>
      <c r="L69" s="135"/>
      <c r="M69" s="731"/>
      <c r="O69" s="117"/>
      <c r="P69" s="65"/>
      <c r="Q69" s="31"/>
      <c r="R69" s="65"/>
      <c r="S69" s="63"/>
      <c r="T69" s="65"/>
      <c r="V69" s="92"/>
      <c r="X69" s="93"/>
      <c r="Y69" s="93"/>
      <c r="Z69" s="189"/>
    </row>
    <row r="70" spans="2:26" ht="11.25" customHeight="1" x14ac:dyDescent="0.2">
      <c r="B70" s="117"/>
      <c r="C70" s="68"/>
      <c r="D70" s="69"/>
      <c r="E70" s="68"/>
      <c r="F70" s="730"/>
      <c r="G70" s="382"/>
      <c r="H70" s="45"/>
      <c r="I70" s="99"/>
      <c r="J70" s="737"/>
      <c r="K70" s="69"/>
      <c r="L70" s="184"/>
      <c r="M70" s="106"/>
      <c r="O70" s="122"/>
      <c r="P70" s="68"/>
      <c r="Q70" s="69"/>
      <c r="R70" s="68"/>
      <c r="S70" s="206"/>
      <c r="T70" s="382"/>
      <c r="U70" s="45"/>
      <c r="V70" s="99"/>
      <c r="W70" s="45"/>
      <c r="X70" s="69"/>
      <c r="Y70" s="184"/>
      <c r="Z70" s="101"/>
    </row>
    <row r="71" spans="2:26" ht="11.25" customHeight="1" x14ac:dyDescent="0.2">
      <c r="B71" s="118"/>
      <c r="C71" s="65"/>
      <c r="D71" s="31"/>
      <c r="E71" s="65"/>
      <c r="F71" s="63"/>
      <c r="G71" s="65"/>
      <c r="I71" s="92"/>
      <c r="J71" s="738"/>
      <c r="K71" s="31"/>
      <c r="L71" s="135"/>
      <c r="M71" s="731"/>
      <c r="O71" s="117"/>
      <c r="P71" s="65"/>
      <c r="Q71" s="31"/>
      <c r="R71" s="224"/>
      <c r="T71" s="65"/>
      <c r="V71" s="92"/>
      <c r="W71" s="85"/>
      <c r="X71" s="85"/>
      <c r="Y71" s="85"/>
      <c r="Z71" s="189"/>
    </row>
    <row r="72" spans="2:26" ht="11.25" customHeight="1" x14ac:dyDescent="0.2">
      <c r="B72" s="122"/>
      <c r="C72" s="65"/>
      <c r="D72" s="69"/>
      <c r="E72" s="65"/>
      <c r="F72" s="730"/>
      <c r="G72" s="382"/>
      <c r="H72" s="45"/>
      <c r="I72" s="92"/>
      <c r="J72" s="746"/>
      <c r="K72" s="69"/>
      <c r="L72" s="184"/>
      <c r="M72" s="106"/>
      <c r="O72" s="122"/>
      <c r="P72" s="68"/>
      <c r="Q72" s="689"/>
      <c r="R72" s="206"/>
      <c r="S72" s="107"/>
      <c r="T72" s="163"/>
      <c r="U72" s="687"/>
      <c r="V72" s="99"/>
      <c r="W72" s="245"/>
      <c r="X72" s="211"/>
      <c r="Y72" s="245"/>
      <c r="Z72" s="101"/>
    </row>
    <row r="73" spans="2:26" ht="11.25" customHeight="1" x14ac:dyDescent="0.2">
      <c r="B73" s="117"/>
      <c r="C73" s="66"/>
      <c r="D73" s="67"/>
      <c r="E73" s="66"/>
      <c r="F73" s="728"/>
      <c r="G73" s="66"/>
      <c r="H73" s="80"/>
      <c r="I73" s="95"/>
      <c r="J73" s="80"/>
      <c r="K73" s="725"/>
      <c r="L73" s="725"/>
      <c r="M73" s="192"/>
      <c r="O73" s="117"/>
      <c r="P73" s="65"/>
      <c r="Q73" s="31"/>
      <c r="R73" s="224"/>
      <c r="S73" s="3"/>
      <c r="T73" s="65"/>
      <c r="V73" s="110"/>
      <c r="W73" s="214"/>
      <c r="X73" s="214"/>
      <c r="Y73" s="383"/>
      <c r="Z73" s="189"/>
    </row>
    <row r="74" spans="2:26" ht="11.25" customHeight="1" x14ac:dyDescent="0.2">
      <c r="B74" s="122"/>
      <c r="C74" s="68"/>
      <c r="D74" s="69"/>
      <c r="E74" s="68"/>
      <c r="F74" s="730"/>
      <c r="G74" s="382"/>
      <c r="H74" s="45"/>
      <c r="I74" s="99"/>
      <c r="J74" s="45"/>
      <c r="K74" s="69"/>
      <c r="L74" s="184"/>
      <c r="M74" s="191"/>
      <c r="O74" s="122"/>
      <c r="P74" s="68"/>
      <c r="Q74" s="69"/>
      <c r="R74" s="206"/>
      <c r="S74" s="107"/>
      <c r="T74" s="688"/>
      <c r="U74" s="687"/>
      <c r="V74" s="112"/>
      <c r="W74" s="687"/>
      <c r="X74" s="211"/>
      <c r="Y74" s="184"/>
      <c r="Z74" s="101"/>
    </row>
    <row r="75" spans="2:26" ht="11.25" customHeight="1" x14ac:dyDescent="0.2">
      <c r="B75" s="117"/>
      <c r="C75" s="65"/>
      <c r="D75" s="31"/>
      <c r="E75" s="65"/>
      <c r="G75" s="65"/>
      <c r="I75" s="92"/>
      <c r="K75" s="93"/>
      <c r="L75" s="93"/>
      <c r="M75" s="189"/>
      <c r="O75" s="117"/>
      <c r="P75" s="65"/>
      <c r="Q75" s="31"/>
      <c r="R75" s="224"/>
      <c r="S75" s="3"/>
      <c r="T75" s="65"/>
      <c r="V75" s="110"/>
      <c r="W75" s="31"/>
      <c r="X75" s="31"/>
      <c r="Y75" s="135"/>
      <c r="Z75" s="102"/>
    </row>
    <row r="76" spans="2:26" ht="11.25" customHeight="1" x14ac:dyDescent="0.2">
      <c r="B76" s="122"/>
      <c r="C76" s="68"/>
      <c r="D76" s="69"/>
      <c r="E76" s="68"/>
      <c r="F76" s="123"/>
      <c r="G76" s="68"/>
      <c r="H76" s="123"/>
      <c r="I76" s="99"/>
      <c r="J76" s="123"/>
      <c r="K76" s="70"/>
      <c r="L76" s="70"/>
      <c r="M76" s="191"/>
      <c r="O76" s="122"/>
      <c r="P76" s="68"/>
      <c r="Q76" s="69"/>
      <c r="R76" s="200"/>
      <c r="S76" s="107"/>
      <c r="T76" s="98"/>
      <c r="U76" s="45"/>
      <c r="V76" s="112"/>
      <c r="W76" s="737"/>
      <c r="X76" s="69"/>
      <c r="Y76" s="184"/>
      <c r="Z76" s="106"/>
    </row>
    <row r="77" spans="2:26" ht="11.25" customHeight="1" x14ac:dyDescent="0.2">
      <c r="B77" s="117"/>
      <c r="C77" s="65"/>
      <c r="D77" s="31"/>
      <c r="E77" s="65"/>
      <c r="G77" s="65"/>
      <c r="I77" s="92"/>
      <c r="K77" s="3"/>
      <c r="L77" s="3"/>
      <c r="M77" s="189"/>
      <c r="O77" s="117"/>
      <c r="P77" s="271"/>
      <c r="Q77" s="31"/>
      <c r="R77" s="65"/>
      <c r="S77" s="3"/>
      <c r="T77" s="65"/>
      <c r="V77" s="92"/>
      <c r="W77" s="227"/>
      <c r="X77" s="227"/>
      <c r="Y77" s="227"/>
      <c r="Z77" s="189"/>
    </row>
    <row r="78" spans="2:26" ht="11.25" customHeight="1" x14ac:dyDescent="0.2">
      <c r="B78" s="122"/>
      <c r="C78" s="68"/>
      <c r="D78" s="69"/>
      <c r="E78" s="68"/>
      <c r="F78" s="123"/>
      <c r="G78" s="68"/>
      <c r="H78" s="123"/>
      <c r="I78" s="99"/>
      <c r="J78" s="123"/>
      <c r="K78" s="70"/>
      <c r="L78" s="70"/>
      <c r="M78" s="191"/>
      <c r="O78" s="122"/>
      <c r="P78" s="198"/>
      <c r="Q78" s="69"/>
      <c r="R78" s="199"/>
      <c r="S78" s="107"/>
      <c r="T78" s="98"/>
      <c r="U78" s="45"/>
      <c r="V78" s="99"/>
      <c r="W78" s="251"/>
      <c r="X78" s="251"/>
      <c r="Y78" s="251"/>
      <c r="Z78" s="106"/>
    </row>
    <row r="79" spans="2:26" ht="11.25" customHeight="1" x14ac:dyDescent="0.2">
      <c r="B79" s="117"/>
      <c r="C79" s="65"/>
      <c r="D79" s="31"/>
      <c r="E79" s="65"/>
      <c r="G79" s="65"/>
      <c r="I79" s="92"/>
      <c r="K79" s="3"/>
      <c r="L79" s="3"/>
      <c r="M79" s="189"/>
      <c r="O79" s="117"/>
      <c r="P79" s="65"/>
      <c r="Q79" s="134"/>
      <c r="R79" s="65"/>
      <c r="S79" s="3"/>
      <c r="T79" s="787"/>
      <c r="V79" s="92"/>
      <c r="W79" s="227"/>
      <c r="X79" s="214"/>
      <c r="Y79" s="145"/>
      <c r="Z79" s="213"/>
    </row>
    <row r="80" spans="2:26" ht="11.25" customHeight="1" x14ac:dyDescent="0.2">
      <c r="B80" s="122"/>
      <c r="C80" s="68"/>
      <c r="D80" s="69"/>
      <c r="E80" s="68"/>
      <c r="F80" s="123"/>
      <c r="G80" s="68"/>
      <c r="H80" s="123"/>
      <c r="I80" s="99"/>
      <c r="J80" s="123"/>
      <c r="K80" s="70"/>
      <c r="L80" s="70"/>
      <c r="M80" s="191"/>
      <c r="O80" s="117"/>
      <c r="P80" s="65"/>
      <c r="Q80" s="193"/>
      <c r="R80" s="65"/>
      <c r="S80" s="3"/>
      <c r="T80" s="787"/>
      <c r="U80" s="45"/>
      <c r="V80" s="92"/>
      <c r="W80" s="69"/>
      <c r="X80" s="69"/>
      <c r="Y80" s="69"/>
      <c r="Z80" s="106"/>
    </row>
    <row r="81" spans="2:26" ht="11.25" customHeight="1" x14ac:dyDescent="0.2">
      <c r="B81" s="117"/>
      <c r="C81" s="65"/>
      <c r="D81" s="31"/>
      <c r="E81" s="65"/>
      <c r="G81" s="65"/>
      <c r="I81" s="92"/>
      <c r="K81" s="3"/>
      <c r="L81" s="3"/>
      <c r="M81" s="189"/>
      <c r="O81" s="118"/>
      <c r="P81" s="66"/>
      <c r="Q81" s="67"/>
      <c r="R81" s="66"/>
      <c r="S81" s="77"/>
      <c r="T81" s="740"/>
      <c r="U81" s="80"/>
      <c r="V81" s="95"/>
      <c r="W81" s="31"/>
      <c r="X81" s="31"/>
      <c r="Y81" s="31"/>
      <c r="Z81" s="189"/>
    </row>
    <row r="82" spans="2:26" ht="11.25" customHeight="1" x14ac:dyDescent="0.2">
      <c r="B82" s="122"/>
      <c r="C82" s="68"/>
      <c r="D82" s="69"/>
      <c r="E82" s="68"/>
      <c r="F82" s="123"/>
      <c r="G82" s="68"/>
      <c r="H82" s="123"/>
      <c r="I82" s="99"/>
      <c r="J82" s="123"/>
      <c r="K82" s="70"/>
      <c r="L82" s="70"/>
      <c r="M82" s="191"/>
      <c r="O82" s="122"/>
      <c r="P82" s="68"/>
      <c r="Q82" s="69"/>
      <c r="R82" s="206"/>
      <c r="S82" s="70"/>
      <c r="T82" s="98"/>
      <c r="U82" s="45"/>
      <c r="V82" s="99"/>
      <c r="W82" s="763"/>
      <c r="X82" s="100"/>
      <c r="Y82" s="100"/>
      <c r="Z82" s="106"/>
    </row>
    <row r="83" spans="2:26" ht="11.25" customHeight="1" x14ac:dyDescent="0.2">
      <c r="B83" s="117"/>
      <c r="C83" s="65"/>
      <c r="D83" s="31"/>
      <c r="E83" s="65"/>
      <c r="G83" s="65"/>
      <c r="I83" s="92"/>
      <c r="K83" s="3"/>
      <c r="L83" s="3"/>
      <c r="M83" s="189"/>
      <c r="O83" s="117"/>
      <c r="P83" s="66"/>
      <c r="Q83" s="134"/>
      <c r="R83" s="66"/>
      <c r="S83" s="77"/>
      <c r="T83" s="740"/>
      <c r="U83" s="790"/>
      <c r="V83" s="95"/>
      <c r="W83" s="805"/>
      <c r="X83" s="67"/>
      <c r="Y83" s="67"/>
      <c r="Z83" s="97"/>
    </row>
    <row r="84" spans="2:26" ht="11.25" customHeight="1" x14ac:dyDescent="0.2">
      <c r="B84" s="122"/>
      <c r="C84" s="68"/>
      <c r="D84" s="69"/>
      <c r="E84" s="68"/>
      <c r="F84" s="123"/>
      <c r="G84" s="68"/>
      <c r="H84" s="123"/>
      <c r="I84" s="99"/>
      <c r="J84" s="123"/>
      <c r="K84" s="70"/>
      <c r="L84" s="70"/>
      <c r="M84" s="191"/>
      <c r="O84" s="117"/>
      <c r="P84" s="68"/>
      <c r="Q84" s="175"/>
      <c r="R84" s="68"/>
      <c r="S84" s="3"/>
      <c r="T84" s="787"/>
      <c r="U84" s="45"/>
      <c r="V84" s="99"/>
      <c r="W84" s="100"/>
      <c r="X84" s="69"/>
      <c r="Y84" s="69"/>
      <c r="Z84" s="196"/>
    </row>
    <row r="85" spans="2:26" ht="11.25" customHeight="1" x14ac:dyDescent="0.2">
      <c r="B85" s="118"/>
      <c r="C85" s="65"/>
      <c r="D85" s="31"/>
      <c r="E85" s="65"/>
      <c r="G85" s="65"/>
      <c r="I85" s="92"/>
      <c r="K85" s="3"/>
      <c r="L85" s="3"/>
      <c r="M85" s="189"/>
      <c r="O85" s="118"/>
      <c r="P85" s="66"/>
      <c r="Q85" s="66"/>
      <c r="R85" s="66"/>
      <c r="S85" s="66"/>
      <c r="T85" s="806"/>
      <c r="U85" s="66"/>
      <c r="V85" s="132"/>
      <c r="W85" s="788"/>
      <c r="X85" s="31"/>
      <c r="Y85" s="31"/>
      <c r="Z85" s="102"/>
    </row>
    <row r="86" spans="2:26" ht="11.25" customHeight="1" x14ac:dyDescent="0.2">
      <c r="B86" s="122"/>
      <c r="C86" s="65"/>
      <c r="D86" s="31"/>
      <c r="E86" s="65"/>
      <c r="G86" s="65"/>
      <c r="I86" s="92"/>
      <c r="K86" s="3"/>
      <c r="L86" s="3"/>
      <c r="M86" s="189"/>
      <c r="O86" s="122"/>
      <c r="P86" s="68"/>
      <c r="Q86" s="69"/>
      <c r="R86" s="68"/>
      <c r="S86" s="70"/>
      <c r="T86" s="98"/>
      <c r="U86" s="45"/>
      <c r="V86" s="113"/>
      <c r="W86" s="807"/>
      <c r="X86" s="100"/>
      <c r="Y86" s="100"/>
      <c r="Z86" s="106"/>
    </row>
    <row r="87" spans="2:26" ht="11.25" customHeight="1" x14ac:dyDescent="0.2">
      <c r="B87" s="117"/>
      <c r="C87" s="66"/>
      <c r="D87" s="67"/>
      <c r="E87" s="66"/>
      <c r="F87" s="80"/>
      <c r="G87" s="66"/>
      <c r="H87" s="80"/>
      <c r="I87" s="95"/>
      <c r="J87" s="80"/>
      <c r="K87" s="725"/>
      <c r="L87" s="725"/>
      <c r="M87" s="192"/>
      <c r="O87" s="117"/>
      <c r="P87" s="66"/>
      <c r="Q87" s="66"/>
      <c r="R87" s="66"/>
      <c r="S87" s="66"/>
      <c r="T87" s="806"/>
      <c r="U87" s="66"/>
      <c r="V87" s="132"/>
      <c r="W87" s="788"/>
      <c r="X87" s="31"/>
      <c r="Y87" s="31"/>
      <c r="Z87" s="102"/>
    </row>
    <row r="88" spans="2:26" ht="11.25" customHeight="1" x14ac:dyDescent="0.2">
      <c r="B88" s="117"/>
      <c r="C88" s="68"/>
      <c r="D88" s="69"/>
      <c r="E88" s="68"/>
      <c r="F88" s="123"/>
      <c r="G88" s="68"/>
      <c r="H88" s="123"/>
      <c r="I88" s="99"/>
      <c r="J88" s="123"/>
      <c r="K88" s="70"/>
      <c r="L88" s="70"/>
      <c r="M88" s="191"/>
      <c r="O88" s="117"/>
      <c r="P88" s="68"/>
      <c r="Q88" s="69"/>
      <c r="R88" s="68"/>
      <c r="S88" s="70"/>
      <c r="T88" s="68"/>
      <c r="U88" s="68"/>
      <c r="V88" s="113"/>
      <c r="W88" s="69"/>
      <c r="X88" s="69"/>
      <c r="Y88" s="69"/>
      <c r="Z88" s="191"/>
    </row>
    <row r="89" spans="2:26" ht="11.25" customHeight="1" x14ac:dyDescent="0.2">
      <c r="B89" s="118"/>
      <c r="C89" s="65"/>
      <c r="D89" s="31"/>
      <c r="E89" s="65"/>
      <c r="G89" s="65"/>
      <c r="I89" s="92"/>
      <c r="K89" s="93"/>
      <c r="L89" s="93"/>
      <c r="M89" s="189"/>
      <c r="O89" s="118"/>
      <c r="P89" s="65"/>
      <c r="Q89" s="65"/>
      <c r="R89" s="65"/>
      <c r="S89" s="65"/>
      <c r="T89" s="65"/>
      <c r="U89" s="65"/>
      <c r="V89" s="180"/>
      <c r="Z89" s="188"/>
    </row>
    <row r="90" spans="2:26" ht="11.25" customHeight="1" x14ac:dyDescent="0.2">
      <c r="B90" s="122"/>
      <c r="C90" s="65"/>
      <c r="D90" s="31"/>
      <c r="E90" s="65"/>
      <c r="G90" s="65"/>
      <c r="I90" s="92"/>
      <c r="K90" s="3"/>
      <c r="L90" s="3"/>
      <c r="M90" s="189"/>
      <c r="O90" s="122"/>
      <c r="P90" s="68"/>
      <c r="Q90" s="68"/>
      <c r="R90" s="68"/>
      <c r="S90" s="68"/>
      <c r="T90" s="68"/>
      <c r="U90" s="45"/>
      <c r="V90" s="113"/>
      <c r="W90" s="123"/>
      <c r="X90" s="123"/>
      <c r="Y90" s="123"/>
      <c r="Z90" s="195"/>
    </row>
    <row r="91" spans="2:26" ht="11.25" customHeight="1" x14ac:dyDescent="0.2">
      <c r="B91" s="117"/>
      <c r="C91" s="66"/>
      <c r="D91" s="67"/>
      <c r="E91" s="66"/>
      <c r="F91" s="80"/>
      <c r="G91" s="66"/>
      <c r="H91" s="80"/>
      <c r="I91" s="95"/>
      <c r="J91" s="80"/>
      <c r="K91" s="725"/>
      <c r="L91" s="725"/>
      <c r="M91" s="192"/>
      <c r="O91" s="117"/>
      <c r="P91" s="66"/>
      <c r="Q91" s="67"/>
      <c r="R91" s="66"/>
      <c r="S91" s="77"/>
      <c r="T91" s="740"/>
      <c r="U91" s="790"/>
      <c r="V91" s="95"/>
      <c r="W91" s="67"/>
      <c r="X91" s="96"/>
      <c r="Y91" s="96"/>
      <c r="Z91" s="192"/>
    </row>
    <row r="92" spans="2:26" ht="11.25" customHeight="1" x14ac:dyDescent="0.2">
      <c r="B92" s="117"/>
      <c r="C92" s="68"/>
      <c r="D92" s="69"/>
      <c r="E92" s="68"/>
      <c r="F92" s="123"/>
      <c r="G92" s="68"/>
      <c r="H92" s="123"/>
      <c r="I92" s="99"/>
      <c r="J92" s="123"/>
      <c r="K92" s="70"/>
      <c r="L92" s="70"/>
      <c r="M92" s="191"/>
      <c r="O92" s="117"/>
      <c r="P92" s="68"/>
      <c r="Q92" s="69"/>
      <c r="R92" s="68"/>
      <c r="S92" s="70"/>
      <c r="T92" s="718"/>
      <c r="U92" s="763"/>
      <c r="V92" s="99"/>
      <c r="W92" s="69"/>
      <c r="X92" s="100"/>
      <c r="Y92" s="100"/>
      <c r="Z92" s="191"/>
    </row>
    <row r="93" spans="2:26" ht="11.25" customHeight="1" x14ac:dyDescent="0.2">
      <c r="B93" s="118"/>
      <c r="C93" s="65"/>
      <c r="D93" s="31"/>
      <c r="E93" s="65"/>
      <c r="G93" s="65"/>
      <c r="H93" s="721"/>
      <c r="I93" s="92"/>
      <c r="K93" s="93"/>
      <c r="L93" s="93"/>
      <c r="M93" s="189"/>
      <c r="O93" s="118"/>
      <c r="P93" s="66"/>
      <c r="Q93" s="67"/>
      <c r="R93" s="66"/>
      <c r="S93" s="77"/>
      <c r="T93" s="740"/>
      <c r="U93" s="125"/>
      <c r="V93" s="95"/>
      <c r="W93" s="67"/>
      <c r="X93" s="96"/>
      <c r="Y93" s="96"/>
      <c r="Z93" s="192"/>
    </row>
    <row r="94" spans="2:26" ht="11.25" customHeight="1" x14ac:dyDescent="0.2">
      <c r="B94" s="122"/>
      <c r="C94" s="65"/>
      <c r="D94" s="31"/>
      <c r="E94" s="65"/>
      <c r="G94" s="65"/>
      <c r="I94" s="92"/>
      <c r="K94" s="3"/>
      <c r="L94" s="3"/>
      <c r="M94" s="189"/>
      <c r="O94" s="122"/>
      <c r="P94" s="107"/>
      <c r="Q94" s="69"/>
      <c r="R94" s="68"/>
      <c r="S94" s="70"/>
      <c r="T94" s="718"/>
      <c r="U94" s="763"/>
      <c r="V94" s="99"/>
      <c r="W94" s="69"/>
      <c r="X94" s="100"/>
      <c r="Y94" s="100"/>
      <c r="Z94" s="191"/>
    </row>
    <row r="95" spans="2:26" ht="11.25" customHeight="1" x14ac:dyDescent="0.2">
      <c r="B95" s="117"/>
      <c r="C95" s="66"/>
      <c r="D95" s="67"/>
      <c r="E95" s="66"/>
      <c r="F95" s="80"/>
      <c r="G95" s="66"/>
      <c r="H95" s="80"/>
      <c r="I95" s="95"/>
      <c r="J95" s="80"/>
      <c r="K95" s="725"/>
      <c r="L95" s="725"/>
      <c r="M95" s="192"/>
      <c r="O95" s="117"/>
      <c r="P95" s="65"/>
      <c r="Q95" s="31"/>
      <c r="R95" s="65"/>
      <c r="S95" s="3"/>
      <c r="T95" s="787"/>
      <c r="U95" s="721"/>
      <c r="V95" s="92"/>
      <c r="W95" s="31"/>
      <c r="X95" s="85"/>
      <c r="Y95" s="85"/>
      <c r="Z95" s="189"/>
    </row>
    <row r="96" spans="2:26" ht="11.25" customHeight="1" x14ac:dyDescent="0.2">
      <c r="B96" s="117"/>
      <c r="C96" s="68"/>
      <c r="D96" s="69"/>
      <c r="E96" s="68"/>
      <c r="F96" s="123"/>
      <c r="G96" s="68"/>
      <c r="H96" s="123"/>
      <c r="I96" s="99"/>
      <c r="J96" s="123"/>
      <c r="K96" s="70"/>
      <c r="L96" s="70"/>
      <c r="M96" s="191"/>
      <c r="O96" s="117"/>
      <c r="P96" s="65"/>
      <c r="Q96" s="31"/>
      <c r="R96" s="65"/>
      <c r="S96" s="3"/>
      <c r="T96" s="787"/>
      <c r="U96" s="721"/>
      <c r="V96" s="92"/>
      <c r="W96" s="31"/>
      <c r="X96" s="85"/>
      <c r="Y96" s="85"/>
      <c r="Z96" s="189"/>
    </row>
    <row r="97" spans="1:26" ht="11.25" customHeight="1" x14ac:dyDescent="0.2">
      <c r="B97" s="118"/>
      <c r="C97" s="65"/>
      <c r="D97" s="31"/>
      <c r="E97" s="66"/>
      <c r="F97" s="80"/>
      <c r="G97" s="66"/>
      <c r="H97" s="66"/>
      <c r="I97" s="95"/>
      <c r="J97" s="80"/>
      <c r="K97" s="725"/>
      <c r="L97" s="725"/>
      <c r="M97" s="192"/>
      <c r="O97" s="118"/>
      <c r="P97" s="66"/>
      <c r="Q97" s="67"/>
      <c r="R97" s="66"/>
      <c r="S97" s="77"/>
      <c r="T97" s="740"/>
      <c r="U97" s="790"/>
      <c r="V97" s="95"/>
      <c r="W97" s="80"/>
      <c r="X97" s="96"/>
      <c r="Y97" s="96"/>
      <c r="Z97" s="192"/>
    </row>
    <row r="98" spans="1:26" ht="11.25" customHeight="1" x14ac:dyDescent="0.2">
      <c r="B98" s="122"/>
      <c r="C98" s="68"/>
      <c r="D98" s="69"/>
      <c r="E98" s="68"/>
      <c r="F98" s="123"/>
      <c r="G98" s="68"/>
      <c r="H98" s="123"/>
      <c r="I98" s="99"/>
      <c r="J98" s="123"/>
      <c r="K98" s="70"/>
      <c r="L98" s="70"/>
      <c r="M98" s="191"/>
      <c r="O98" s="122"/>
      <c r="P98" s="68"/>
      <c r="Q98" s="69"/>
      <c r="R98" s="68"/>
      <c r="S98" s="70"/>
      <c r="T98" s="718"/>
      <c r="U98" s="763"/>
      <c r="V98" s="99"/>
      <c r="W98" s="45"/>
      <c r="X98" s="100"/>
      <c r="Y98" s="100"/>
      <c r="Z98" s="191"/>
    </row>
    <row r="99" spans="1:26" ht="11.25" customHeight="1" x14ac:dyDescent="0.2">
      <c r="B99" s="117"/>
      <c r="C99" s="65"/>
      <c r="D99" s="31"/>
      <c r="E99" s="65"/>
      <c r="G99" s="65"/>
      <c r="I99" s="92"/>
      <c r="K99" s="93"/>
      <c r="L99" s="93"/>
      <c r="M99" s="747"/>
      <c r="O99" s="117"/>
      <c r="P99" s="65"/>
      <c r="Q99" s="31"/>
      <c r="R99" s="65"/>
      <c r="S99" s="3"/>
      <c r="T99" s="787"/>
      <c r="U99" s="721"/>
      <c r="V99" s="92"/>
      <c r="X99" s="93"/>
      <c r="Y99" s="93"/>
      <c r="Z99" s="188"/>
    </row>
    <row r="100" spans="1:26" ht="11.25" customHeight="1" x14ac:dyDescent="0.2">
      <c r="B100" s="124"/>
      <c r="C100" s="108" t="s">
        <v>164</v>
      </c>
      <c r="D100" s="59"/>
      <c r="E100" s="58"/>
      <c r="F100" s="2"/>
      <c r="G100" s="58"/>
      <c r="H100" s="2"/>
      <c r="I100" s="109" t="s">
        <v>205</v>
      </c>
      <c r="J100" s="89"/>
      <c r="K100" s="2"/>
      <c r="L100" s="2"/>
      <c r="M100" s="742" t="s">
        <v>206</v>
      </c>
      <c r="O100" s="124"/>
      <c r="P100" s="108"/>
      <c r="Q100" s="59"/>
      <c r="R100" s="58"/>
      <c r="S100" s="2"/>
      <c r="T100" s="58"/>
      <c r="U100" s="801"/>
      <c r="V100" s="109" t="s">
        <v>205</v>
      </c>
      <c r="W100" s="89"/>
      <c r="X100" s="2"/>
      <c r="Y100" s="2"/>
      <c r="Z100" s="197" t="s">
        <v>219</v>
      </c>
    </row>
    <row r="101" spans="1:26" ht="10.5" customHeight="1" x14ac:dyDescent="0.2">
      <c r="A101" s="114"/>
      <c r="B101" s="114"/>
      <c r="C101" s="3"/>
      <c r="D101" s="31"/>
      <c r="H101" s="721"/>
      <c r="I101" s="3"/>
      <c r="J101" s="721"/>
      <c r="O101" s="114"/>
      <c r="P101" s="3"/>
      <c r="Q101" s="31"/>
      <c r="U101" s="721"/>
      <c r="V101" s="3"/>
      <c r="W101" s="75"/>
      <c r="Z101" s="792"/>
    </row>
    <row r="102" spans="1:26" ht="10.5" customHeight="1" x14ac:dyDescent="0.2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1.15" customHeight="1" x14ac:dyDescent="0.2">
      <c r="A103" s="114"/>
      <c r="C103" s="39" t="str">
        <f>C53</f>
        <v>令和７年度（繰越）ヤンバルクイナ飼育・繁殖施設屋根改修工事</v>
      </c>
      <c r="I103" s="3"/>
      <c r="J103" s="114"/>
      <c r="K103" s="3"/>
      <c r="L103" s="3"/>
      <c r="M103" s="3"/>
      <c r="P103" s="39" t="str">
        <f>C103</f>
        <v>令和７年度（繰越）ヤンバルクイナ飼育・繁殖施設屋根改修工事</v>
      </c>
      <c r="V103" s="3"/>
      <c r="W103" s="114"/>
      <c r="X103" s="3"/>
      <c r="Y103" s="3"/>
      <c r="Z103" s="3"/>
    </row>
    <row r="104" spans="1:26" ht="11.15" customHeight="1" x14ac:dyDescent="0.2">
      <c r="A104" s="114"/>
      <c r="B104" s="115"/>
      <c r="C104" s="116"/>
      <c r="D104" s="116"/>
      <c r="E104" s="116"/>
      <c r="F104" s="116"/>
      <c r="G104" s="116"/>
      <c r="H104" s="116"/>
      <c r="I104" s="722"/>
      <c r="J104" s="116"/>
      <c r="K104" s="723"/>
      <c r="L104" s="723"/>
      <c r="M104" s="748"/>
      <c r="O104" s="115"/>
      <c r="P104" s="116"/>
      <c r="Q104" s="116"/>
      <c r="R104" s="116"/>
      <c r="S104" s="116"/>
      <c r="T104" s="116"/>
      <c r="U104" s="116"/>
      <c r="V104" s="722"/>
      <c r="W104" s="116"/>
      <c r="X104" s="723"/>
      <c r="Y104" s="723"/>
      <c r="Z104" s="724"/>
    </row>
    <row r="105" spans="1:26" ht="24.9" customHeight="1" x14ac:dyDescent="0.2">
      <c r="A105" s="114"/>
      <c r="B105" s="117"/>
      <c r="C105" s="3" t="s">
        <v>220</v>
      </c>
      <c r="D105" s="889" t="s">
        <v>185</v>
      </c>
      <c r="E105" s="889"/>
      <c r="F105" s="889"/>
      <c r="G105" s="889"/>
      <c r="H105" s="889"/>
      <c r="I105" s="3"/>
      <c r="K105" s="93"/>
      <c r="L105" s="93"/>
      <c r="M105" s="749"/>
      <c r="O105" s="117"/>
      <c r="P105" s="3" t="s">
        <v>221</v>
      </c>
      <c r="Q105" s="889" t="s">
        <v>185</v>
      </c>
      <c r="R105" s="889"/>
      <c r="S105" s="889"/>
      <c r="T105" s="889"/>
      <c r="U105" s="889"/>
      <c r="V105" s="3"/>
      <c r="X105" s="93"/>
      <c r="Y105" s="93"/>
      <c r="Z105" s="188"/>
    </row>
    <row r="106" spans="1:26" ht="11.15" customHeight="1" x14ac:dyDescent="0.2">
      <c r="A106" s="114"/>
      <c r="B106" s="117"/>
      <c r="I106" s="3"/>
      <c r="K106" s="3"/>
      <c r="L106" s="3"/>
      <c r="M106" s="749"/>
      <c r="O106" s="117"/>
      <c r="P106" s="190"/>
      <c r="R106" s="31"/>
      <c r="V106" s="3"/>
      <c r="X106" s="3"/>
      <c r="Y106" s="3"/>
      <c r="Z106" s="188"/>
    </row>
    <row r="107" spans="1:26" ht="11.15" customHeight="1" x14ac:dyDescent="0.2">
      <c r="A107" s="114"/>
      <c r="B107" s="117"/>
      <c r="C107" s="1" t="s">
        <v>222</v>
      </c>
      <c r="D107" s="750"/>
      <c r="F107" s="31" t="s">
        <v>223</v>
      </c>
      <c r="G107" s="148"/>
      <c r="I107" s="190" t="s">
        <v>337</v>
      </c>
      <c r="K107" s="93"/>
      <c r="L107" s="93"/>
      <c r="M107" s="749"/>
      <c r="O107" s="117"/>
      <c r="P107" s="1" t="s">
        <v>189</v>
      </c>
      <c r="Q107" s="31"/>
      <c r="S107" s="31" t="s">
        <v>224</v>
      </c>
      <c r="T107" s="148"/>
      <c r="V107" s="190" t="s">
        <v>342</v>
      </c>
      <c r="X107" s="93"/>
      <c r="Y107" s="93"/>
      <c r="Z107" s="188"/>
    </row>
    <row r="108" spans="1:26" ht="11.15" customHeight="1" x14ac:dyDescent="0.2">
      <c r="A108" s="114"/>
      <c r="B108" s="118"/>
      <c r="C108" s="119"/>
      <c r="D108" s="80"/>
      <c r="E108" s="119"/>
      <c r="F108" s="80"/>
      <c r="G108" s="66"/>
      <c r="H108" s="80"/>
      <c r="I108" s="95"/>
      <c r="J108" s="80"/>
      <c r="K108" s="725"/>
      <c r="L108" s="725"/>
      <c r="M108" s="751"/>
      <c r="O108" s="118"/>
      <c r="P108" s="119"/>
      <c r="Q108" s="80"/>
      <c r="R108" s="119"/>
      <c r="S108" s="80"/>
      <c r="T108" s="66"/>
      <c r="U108" s="80"/>
      <c r="V108" s="95"/>
      <c r="W108" s="80"/>
      <c r="X108" s="725"/>
      <c r="Y108" s="725"/>
      <c r="Z108" s="726"/>
    </row>
    <row r="109" spans="1:26" ht="11.15" customHeight="1" x14ac:dyDescent="0.2">
      <c r="A109" s="114"/>
      <c r="B109" s="120" t="s">
        <v>8</v>
      </c>
      <c r="C109" s="121" t="s">
        <v>110</v>
      </c>
      <c r="D109" s="3" t="s">
        <v>111</v>
      </c>
      <c r="E109" s="121" t="s">
        <v>191</v>
      </c>
      <c r="F109" s="3" t="s">
        <v>113</v>
      </c>
      <c r="G109" s="121" t="s">
        <v>114</v>
      </c>
      <c r="H109" s="3" t="s">
        <v>115</v>
      </c>
      <c r="I109" s="892" t="s">
        <v>116</v>
      </c>
      <c r="J109" s="841"/>
      <c r="K109" s="841"/>
      <c r="L109" s="841"/>
      <c r="M109" s="893"/>
      <c r="O109" s="120" t="s">
        <v>8</v>
      </c>
      <c r="P109" s="121" t="s">
        <v>110</v>
      </c>
      <c r="Q109" s="3" t="s">
        <v>111</v>
      </c>
      <c r="R109" s="121" t="s">
        <v>191</v>
      </c>
      <c r="S109" s="3" t="s">
        <v>113</v>
      </c>
      <c r="T109" s="121" t="s">
        <v>114</v>
      </c>
      <c r="U109" s="3" t="s">
        <v>115</v>
      </c>
      <c r="V109" s="892" t="s">
        <v>116</v>
      </c>
      <c r="W109" s="841"/>
      <c r="X109" s="841"/>
      <c r="Y109" s="841"/>
      <c r="Z109" s="893"/>
    </row>
    <row r="110" spans="1:26" ht="11.15" customHeight="1" x14ac:dyDescent="0.2">
      <c r="A110" s="114"/>
      <c r="B110" s="122"/>
      <c r="C110" s="68"/>
      <c r="D110" s="123"/>
      <c r="E110" s="68"/>
      <c r="F110" s="123"/>
      <c r="G110" s="68"/>
      <c r="H110" s="123"/>
      <c r="I110" s="99"/>
      <c r="J110" s="123"/>
      <c r="K110" s="70"/>
      <c r="L110" s="70"/>
      <c r="M110" s="752"/>
      <c r="O110" s="122"/>
      <c r="P110" s="68"/>
      <c r="Q110" s="123"/>
      <c r="R110" s="68"/>
      <c r="S110" s="123"/>
      <c r="T110" s="68"/>
      <c r="U110" s="123"/>
      <c r="V110" s="99"/>
      <c r="W110" s="123"/>
      <c r="X110" s="70"/>
      <c r="Y110" s="70"/>
      <c r="Z110" s="195"/>
    </row>
    <row r="111" spans="1:26" ht="11.25" customHeight="1" x14ac:dyDescent="0.2">
      <c r="A111" s="114"/>
      <c r="B111" s="117"/>
      <c r="C111" s="65"/>
      <c r="D111" s="31" t="s">
        <v>225</v>
      </c>
      <c r="E111" s="65"/>
      <c r="G111" s="65"/>
      <c r="I111" s="92"/>
      <c r="J111" s="31"/>
      <c r="K111" s="93"/>
      <c r="L111" s="93"/>
      <c r="M111" s="94"/>
      <c r="O111" s="117"/>
      <c r="P111" s="65"/>
      <c r="Q111" s="31" t="s">
        <v>212</v>
      </c>
      <c r="R111" s="65"/>
      <c r="T111" s="65"/>
      <c r="V111" s="92"/>
      <c r="W111" s="147"/>
      <c r="X111" s="93"/>
      <c r="Y111" s="93"/>
      <c r="Z111" s="189"/>
    </row>
    <row r="112" spans="1:26" ht="11.25" customHeight="1" x14ac:dyDescent="0.2">
      <c r="A112" s="114"/>
      <c r="B112" s="122"/>
      <c r="C112" s="68" t="s">
        <v>222</v>
      </c>
      <c r="D112" s="69" t="s">
        <v>226</v>
      </c>
      <c r="E112" s="68"/>
      <c r="F112" s="123"/>
      <c r="G112" s="68"/>
      <c r="H112" s="123"/>
      <c r="I112" s="99"/>
      <c r="J112" s="69"/>
      <c r="K112" s="70"/>
      <c r="L112" s="70"/>
      <c r="M112" s="101"/>
      <c r="O112" s="117"/>
      <c r="P112" s="65" t="s">
        <v>227</v>
      </c>
      <c r="Q112" s="31" t="s">
        <v>195</v>
      </c>
      <c r="R112" s="65"/>
      <c r="T112" s="65"/>
      <c r="V112" s="92"/>
      <c r="W112" s="147"/>
      <c r="X112" s="3"/>
      <c r="Y112" s="3"/>
      <c r="Z112" s="189"/>
    </row>
    <row r="113" spans="1:26" ht="11.25" customHeight="1" x14ac:dyDescent="0.2">
      <c r="A113" s="114"/>
      <c r="B113" s="118"/>
      <c r="C113" s="66"/>
      <c r="D113" s="67"/>
      <c r="E113" s="187"/>
      <c r="F113" s="77"/>
      <c r="G113" s="66"/>
      <c r="H113" s="80"/>
      <c r="I113" s="111"/>
      <c r="J113" s="244"/>
      <c r="K113" s="244"/>
      <c r="L113" s="244"/>
      <c r="M113" s="105"/>
      <c r="O113" s="118"/>
      <c r="P113" s="66"/>
      <c r="Q113" s="67"/>
      <c r="R113" s="66"/>
      <c r="S113" s="728"/>
      <c r="T113" s="66"/>
      <c r="U113" s="80"/>
      <c r="V113" s="95"/>
      <c r="W113" s="244"/>
      <c r="X113" s="244"/>
      <c r="Y113" s="244"/>
      <c r="Z113" s="769"/>
    </row>
    <row r="114" spans="1:26" ht="11.25" customHeight="1" x14ac:dyDescent="0.2">
      <c r="A114" s="114"/>
      <c r="B114" s="122"/>
      <c r="C114" s="68" t="s">
        <v>228</v>
      </c>
      <c r="D114" s="69"/>
      <c r="E114" s="678">
        <v>3.7999999999999999E-2</v>
      </c>
      <c r="F114" s="70" t="s">
        <v>197</v>
      </c>
      <c r="G114" s="382"/>
      <c r="H114" s="45"/>
      <c r="I114" s="112"/>
      <c r="J114" s="677" t="s">
        <v>345</v>
      </c>
      <c r="K114" s="69"/>
      <c r="L114" s="184"/>
      <c r="M114" s="753"/>
      <c r="O114" s="122"/>
      <c r="P114" s="68" t="s">
        <v>216</v>
      </c>
      <c r="Q114" s="69" t="s">
        <v>195</v>
      </c>
      <c r="R114" s="68">
        <v>1.67</v>
      </c>
      <c r="S114" s="730" t="s">
        <v>217</v>
      </c>
      <c r="T114" s="382"/>
      <c r="U114" s="45"/>
      <c r="V114" s="99"/>
      <c r="W114" s="228" t="s">
        <v>125</v>
      </c>
      <c r="X114" s="100"/>
      <c r="Y114" s="211" t="s">
        <v>218</v>
      </c>
      <c r="Z114" s="101"/>
    </row>
    <row r="115" spans="1:26" ht="11.25" customHeight="1" x14ac:dyDescent="0.2">
      <c r="A115" s="114"/>
      <c r="B115" s="117"/>
      <c r="C115" s="65"/>
      <c r="D115" s="31"/>
      <c r="E115" s="224"/>
      <c r="F115" s="3"/>
      <c r="G115" s="65"/>
      <c r="H115" s="80"/>
      <c r="I115" s="110"/>
      <c r="J115" s="227"/>
      <c r="K115" s="214"/>
      <c r="L115" s="145"/>
      <c r="M115" s="213"/>
      <c r="O115" s="117"/>
      <c r="P115" s="65"/>
      <c r="Q115" s="31"/>
      <c r="R115" s="224"/>
      <c r="S115" s="3"/>
      <c r="T115" s="65"/>
      <c r="V115" s="110"/>
      <c r="W115" s="227"/>
      <c r="X115" s="227"/>
      <c r="Y115" s="227"/>
      <c r="Z115" s="189"/>
    </row>
    <row r="116" spans="1:26" ht="11.25" customHeight="1" x14ac:dyDescent="0.2">
      <c r="A116" s="114"/>
      <c r="B116" s="122"/>
      <c r="C116" s="717" t="s">
        <v>347</v>
      </c>
      <c r="D116" s="69" t="s">
        <v>359</v>
      </c>
      <c r="E116" s="206">
        <v>1</v>
      </c>
      <c r="F116" s="70" t="s">
        <v>60</v>
      </c>
      <c r="G116" s="732"/>
      <c r="H116" s="75"/>
      <c r="I116" s="110"/>
      <c r="J116" s="45"/>
      <c r="K116" s="211"/>
      <c r="L116" s="184"/>
      <c r="M116" s="106"/>
      <c r="O116" s="117"/>
      <c r="P116" s="65"/>
      <c r="Q116" s="69"/>
      <c r="R116" s="224"/>
      <c r="S116" s="3"/>
      <c r="T116" s="812"/>
      <c r="U116" s="45"/>
      <c r="V116" s="110"/>
      <c r="W116" s="45"/>
      <c r="X116" s="211"/>
      <c r="Y116" s="100"/>
      <c r="Z116" s="101"/>
    </row>
    <row r="117" spans="1:26" ht="11.25" customHeight="1" x14ac:dyDescent="0.2">
      <c r="A117" s="114"/>
      <c r="B117" s="118"/>
      <c r="C117" s="65"/>
      <c r="D117" s="31"/>
      <c r="E117" s="224"/>
      <c r="F117" s="80"/>
      <c r="G117" s="66"/>
      <c r="H117" s="66"/>
      <c r="I117" s="95"/>
      <c r="J117" s="80"/>
      <c r="K117" s="725"/>
      <c r="L117" s="725"/>
      <c r="M117" s="105"/>
      <c r="O117" s="118"/>
      <c r="P117" s="66"/>
      <c r="Q117" s="31"/>
      <c r="R117" s="187"/>
      <c r="S117" s="77"/>
      <c r="T117" s="66"/>
      <c r="V117" s="111"/>
      <c r="W117" s="227"/>
      <c r="X117" s="227"/>
      <c r="Y117" s="227"/>
      <c r="Z117" s="189"/>
    </row>
    <row r="118" spans="1:26" ht="11.25" customHeight="1" x14ac:dyDescent="0.2">
      <c r="A118" s="114"/>
      <c r="B118" s="122"/>
      <c r="C118" s="68"/>
      <c r="D118" s="69"/>
      <c r="E118" s="754"/>
      <c r="F118" s="70"/>
      <c r="G118" s="98"/>
      <c r="H118" s="721"/>
      <c r="I118" s="99"/>
      <c r="J118" s="69"/>
      <c r="K118" s="100"/>
      <c r="L118" s="100"/>
      <c r="M118" s="101"/>
      <c r="O118" s="122"/>
      <c r="P118" s="68"/>
      <c r="Q118" s="69"/>
      <c r="R118" s="678"/>
      <c r="S118" s="107"/>
      <c r="T118" s="382"/>
      <c r="U118" s="45"/>
      <c r="V118" s="112"/>
      <c r="W118" s="677"/>
      <c r="X118" s="69"/>
      <c r="Y118" s="251"/>
      <c r="Z118" s="101"/>
    </row>
    <row r="119" spans="1:26" ht="11.25" customHeight="1" x14ac:dyDescent="0.2">
      <c r="A119" s="114"/>
      <c r="B119" s="117"/>
      <c r="C119" s="65"/>
      <c r="D119" s="31"/>
      <c r="E119" s="224"/>
      <c r="G119" s="65"/>
      <c r="H119" s="66"/>
      <c r="I119" s="92"/>
      <c r="K119" s="93"/>
      <c r="L119" s="93"/>
      <c r="M119" s="94"/>
      <c r="O119" s="117"/>
      <c r="P119" s="65"/>
      <c r="Q119" s="31"/>
      <c r="R119" s="65"/>
      <c r="S119" s="63"/>
      <c r="T119" s="65"/>
      <c r="V119" s="92"/>
      <c r="X119" s="93"/>
      <c r="Y119" s="93"/>
      <c r="Z119" s="189"/>
    </row>
    <row r="120" spans="1:26" ht="11.25" customHeight="1" x14ac:dyDescent="0.2">
      <c r="A120" s="114"/>
      <c r="B120" s="122"/>
      <c r="C120" s="68"/>
      <c r="D120" s="69"/>
      <c r="E120" s="755"/>
      <c r="F120" s="70"/>
      <c r="G120" s="163"/>
      <c r="H120" s="721"/>
      <c r="I120" s="99"/>
      <c r="J120" s="69"/>
      <c r="K120" s="69"/>
      <c r="L120" s="69"/>
      <c r="M120" s="101"/>
      <c r="O120" s="122"/>
      <c r="P120" s="68"/>
      <c r="Q120" s="69"/>
      <c r="R120" s="68"/>
      <c r="S120" s="206"/>
      <c r="T120" s="382"/>
      <c r="U120" s="45"/>
      <c r="V120" s="99"/>
      <c r="W120" s="45"/>
      <c r="X120" s="69"/>
      <c r="Y120" s="184"/>
      <c r="Z120" s="101"/>
    </row>
    <row r="121" spans="1:26" ht="11.25" customHeight="1" x14ac:dyDescent="0.2">
      <c r="A121" s="114"/>
      <c r="B121" s="118"/>
      <c r="C121" s="66"/>
      <c r="D121" s="67"/>
      <c r="E121" s="187"/>
      <c r="F121" s="80"/>
      <c r="G121" s="66"/>
      <c r="H121" s="80"/>
      <c r="I121" s="95"/>
      <c r="J121" s="244"/>
      <c r="K121" s="756"/>
      <c r="L121" s="757"/>
      <c r="M121" s="758"/>
      <c r="O121" s="117"/>
      <c r="P121" s="65"/>
      <c r="Q121" s="31"/>
      <c r="R121" s="224"/>
      <c r="T121" s="65"/>
      <c r="V121" s="92"/>
      <c r="W121" s="85"/>
      <c r="X121" s="85"/>
      <c r="Y121" s="85"/>
      <c r="Z121" s="189"/>
    </row>
    <row r="122" spans="1:26" ht="11.25" customHeight="1" x14ac:dyDescent="0.2">
      <c r="A122" s="114"/>
      <c r="B122" s="122"/>
      <c r="C122" s="68"/>
      <c r="D122" s="123"/>
      <c r="E122" s="206"/>
      <c r="F122" s="70"/>
      <c r="G122" s="163"/>
      <c r="H122" s="721"/>
      <c r="I122" s="99"/>
      <c r="J122" s="759"/>
      <c r="K122" s="211"/>
      <c r="L122" s="894"/>
      <c r="M122" s="895"/>
      <c r="O122" s="122"/>
      <c r="P122" s="68"/>
      <c r="Q122" s="689"/>
      <c r="R122" s="206"/>
      <c r="S122" s="107"/>
      <c r="T122" s="163"/>
      <c r="U122" s="687"/>
      <c r="V122" s="99"/>
      <c r="W122" s="245"/>
      <c r="X122" s="211"/>
      <c r="Y122" s="245"/>
      <c r="Z122" s="101"/>
    </row>
    <row r="123" spans="1:26" ht="11.25" customHeight="1" x14ac:dyDescent="0.2">
      <c r="A123" s="114"/>
      <c r="B123" s="117"/>
      <c r="C123" s="65"/>
      <c r="D123" s="31"/>
      <c r="E123" s="224"/>
      <c r="G123" s="65"/>
      <c r="H123" s="80"/>
      <c r="I123" s="92"/>
      <c r="J123" s="244"/>
      <c r="K123" s="756"/>
      <c r="L123" s="757"/>
      <c r="M123" s="758"/>
      <c r="O123" s="117"/>
      <c r="P123" s="65"/>
      <c r="Q123" s="31"/>
      <c r="R123" s="224"/>
      <c r="S123" s="3"/>
      <c r="T123" s="65"/>
      <c r="V123" s="110"/>
      <c r="W123" s="214"/>
      <c r="X123" s="214"/>
      <c r="Y123" s="383"/>
      <c r="Z123" s="189"/>
    </row>
    <row r="124" spans="1:26" ht="11.25" customHeight="1" x14ac:dyDescent="0.2">
      <c r="A124" s="114"/>
      <c r="B124" s="122"/>
      <c r="C124" s="68"/>
      <c r="D124" s="123"/>
      <c r="E124" s="760"/>
      <c r="F124" s="70"/>
      <c r="G124" s="68"/>
      <c r="H124" s="721"/>
      <c r="I124" s="99"/>
      <c r="J124" s="228"/>
      <c r="K124" s="211"/>
      <c r="L124" s="215"/>
      <c r="M124" s="212"/>
      <c r="O124" s="122"/>
      <c r="P124" s="68"/>
      <c r="Q124" s="69"/>
      <c r="R124" s="206"/>
      <c r="S124" s="107"/>
      <c r="T124" s="688"/>
      <c r="U124" s="687"/>
      <c r="V124" s="112"/>
      <c r="W124" s="687"/>
      <c r="X124" s="211"/>
      <c r="Y124" s="184"/>
      <c r="Z124" s="101"/>
    </row>
    <row r="125" spans="1:26" ht="11.25" customHeight="1" x14ac:dyDescent="0.2">
      <c r="A125" s="114"/>
      <c r="B125" s="117"/>
      <c r="C125" s="66"/>
      <c r="D125" s="67"/>
      <c r="E125" s="187"/>
      <c r="F125" s="77"/>
      <c r="G125" s="66"/>
      <c r="H125" s="80"/>
      <c r="I125" s="111"/>
      <c r="J125" s="756"/>
      <c r="K125" s="756"/>
      <c r="L125" s="761"/>
      <c r="M125" s="758"/>
      <c r="O125" s="117"/>
      <c r="P125" s="65"/>
      <c r="Q125" s="31"/>
      <c r="R125" s="224"/>
      <c r="S125" s="3"/>
      <c r="T125" s="65"/>
      <c r="V125" s="110"/>
      <c r="W125" s="31"/>
      <c r="X125" s="31"/>
      <c r="Y125" s="135"/>
      <c r="Z125" s="102"/>
    </row>
    <row r="126" spans="1:26" ht="11.25" customHeight="1" x14ac:dyDescent="0.2">
      <c r="A126" s="114"/>
      <c r="B126" s="122"/>
      <c r="C126" s="68"/>
      <c r="D126" s="69"/>
      <c r="E126" s="206"/>
      <c r="F126" s="70"/>
      <c r="G126" s="762"/>
      <c r="H126" s="763"/>
      <c r="I126" s="112"/>
      <c r="J126" s="896"/>
      <c r="K126" s="896"/>
      <c r="L126" s="896"/>
      <c r="M126" s="897"/>
      <c r="O126" s="122"/>
      <c r="P126" s="68"/>
      <c r="Q126" s="69"/>
      <c r="R126" s="200"/>
      <c r="S126" s="107"/>
      <c r="T126" s="98"/>
      <c r="U126" s="45"/>
      <c r="V126" s="112"/>
      <c r="W126" s="737"/>
      <c r="X126" s="69"/>
      <c r="Y126" s="184"/>
      <c r="Z126" s="106"/>
    </row>
    <row r="127" spans="1:26" ht="11.25" customHeight="1" x14ac:dyDescent="0.2">
      <c r="A127" s="114"/>
      <c r="B127" s="117"/>
      <c r="C127" s="65"/>
      <c r="D127" s="31"/>
      <c r="E127" s="224"/>
      <c r="F127" s="3"/>
      <c r="G127" s="65"/>
      <c r="H127" s="80"/>
      <c r="I127" s="110"/>
      <c r="J127" s="227"/>
      <c r="K127" s="244"/>
      <c r="L127" s="244"/>
      <c r="M127" s="105"/>
      <c r="O127" s="117"/>
      <c r="P127" s="271"/>
      <c r="Q127" s="31"/>
      <c r="R127" s="65"/>
      <c r="S127" s="3"/>
      <c r="T127" s="65"/>
      <c r="V127" s="92"/>
      <c r="W127" s="227"/>
      <c r="X127" s="227"/>
      <c r="Y127" s="227"/>
      <c r="Z127" s="189"/>
    </row>
    <row r="128" spans="1:26" ht="11.25" customHeight="1" x14ac:dyDescent="0.2">
      <c r="A128" s="114"/>
      <c r="B128" s="122"/>
      <c r="C128" s="68"/>
      <c r="D128" s="69"/>
      <c r="E128" s="678"/>
      <c r="F128" s="70"/>
      <c r="G128" s="382"/>
      <c r="H128" s="45"/>
      <c r="I128" s="112"/>
      <c r="J128" s="677"/>
      <c r="K128" s="69"/>
      <c r="L128" s="184"/>
      <c r="M128" s="753"/>
      <c r="O128" s="122"/>
      <c r="P128" s="198"/>
      <c r="Q128" s="69"/>
      <c r="R128" s="199"/>
      <c r="S128" s="107"/>
      <c r="T128" s="98"/>
      <c r="U128" s="45"/>
      <c r="V128" s="99"/>
      <c r="W128" s="251"/>
      <c r="X128" s="251"/>
      <c r="Y128" s="251"/>
      <c r="Z128" s="106"/>
    </row>
    <row r="129" spans="1:26" ht="11.25" customHeight="1" x14ac:dyDescent="0.2">
      <c r="A129" s="114"/>
      <c r="B129" s="117"/>
      <c r="C129" s="65"/>
      <c r="D129" s="31"/>
      <c r="E129" s="224"/>
      <c r="F129" s="3"/>
      <c r="G129" s="65"/>
      <c r="H129" s="80"/>
      <c r="I129" s="111"/>
      <c r="J129" s="244"/>
      <c r="K129" s="756"/>
      <c r="L129" s="757"/>
      <c r="M129" s="758"/>
      <c r="O129" s="117"/>
      <c r="P129" s="65"/>
      <c r="Q129" s="134"/>
      <c r="R129" s="65"/>
      <c r="S129" s="3"/>
      <c r="T129" s="787"/>
      <c r="V129" s="92"/>
      <c r="W129" s="227"/>
      <c r="X129" s="214"/>
      <c r="Y129" s="145"/>
      <c r="Z129" s="213"/>
    </row>
    <row r="130" spans="1:26" ht="11.25" customHeight="1" x14ac:dyDescent="0.2">
      <c r="A130" s="114"/>
      <c r="B130" s="122"/>
      <c r="C130" s="68"/>
      <c r="D130" s="69"/>
      <c r="E130" s="206"/>
      <c r="F130" s="70"/>
      <c r="G130" s="382"/>
      <c r="H130" s="45"/>
      <c r="I130" s="112"/>
      <c r="J130" s="75"/>
      <c r="K130" s="211"/>
      <c r="L130" s="184"/>
      <c r="M130" s="106"/>
      <c r="O130" s="117"/>
      <c r="P130" s="65"/>
      <c r="Q130" s="193"/>
      <c r="R130" s="65"/>
      <c r="S130" s="3"/>
      <c r="T130" s="787"/>
      <c r="U130" s="45"/>
      <c r="V130" s="92"/>
      <c r="W130" s="69"/>
      <c r="X130" s="69"/>
      <c r="Y130" s="69"/>
      <c r="Z130" s="106"/>
    </row>
    <row r="131" spans="1:26" ht="11.25" customHeight="1" x14ac:dyDescent="0.2">
      <c r="A131" s="114"/>
      <c r="B131" s="117"/>
      <c r="C131" s="65"/>
      <c r="D131" s="31"/>
      <c r="E131" s="224"/>
      <c r="F131" s="3"/>
      <c r="G131" s="65"/>
      <c r="I131" s="110"/>
      <c r="J131" s="244"/>
      <c r="K131" s="756"/>
      <c r="L131" s="244"/>
      <c r="M131" s="758"/>
      <c r="O131" s="118"/>
      <c r="P131" s="66"/>
      <c r="Q131" s="67"/>
      <c r="R131" s="66"/>
      <c r="S131" s="77"/>
      <c r="T131" s="740"/>
      <c r="U131" s="80"/>
      <c r="V131" s="95"/>
      <c r="W131" s="31"/>
      <c r="X131" s="31"/>
      <c r="Y131" s="31"/>
      <c r="Z131" s="189"/>
    </row>
    <row r="132" spans="1:26" ht="11.25" customHeight="1" x14ac:dyDescent="0.2">
      <c r="A132" s="114"/>
      <c r="B132" s="122"/>
      <c r="C132" s="68"/>
      <c r="D132" s="69"/>
      <c r="E132" s="206"/>
      <c r="F132" s="70"/>
      <c r="G132" s="68"/>
      <c r="H132" s="45"/>
      <c r="I132" s="112"/>
      <c r="J132" s="245"/>
      <c r="K132" s="211"/>
      <c r="L132" s="894"/>
      <c r="M132" s="895"/>
      <c r="O132" s="122"/>
      <c r="P132" s="68"/>
      <c r="Q132" s="69"/>
      <c r="R132" s="206"/>
      <c r="S132" s="70"/>
      <c r="T132" s="98"/>
      <c r="U132" s="45"/>
      <c r="V132" s="99"/>
      <c r="W132" s="763"/>
      <c r="X132" s="100"/>
      <c r="Y132" s="100"/>
      <c r="Z132" s="106"/>
    </row>
    <row r="133" spans="1:26" ht="11.25" customHeight="1" x14ac:dyDescent="0.2">
      <c r="A133" s="114"/>
      <c r="B133" s="117"/>
      <c r="C133" s="65"/>
      <c r="D133" s="31"/>
      <c r="E133" s="224"/>
      <c r="F133" s="3"/>
      <c r="G133" s="65"/>
      <c r="I133" s="765"/>
      <c r="J133" s="756"/>
      <c r="K133" s="756"/>
      <c r="L133" s="757"/>
      <c r="M133" s="758"/>
      <c r="O133" s="117"/>
      <c r="P133" s="66"/>
      <c r="Q133" s="134"/>
      <c r="R133" s="66"/>
      <c r="S133" s="77"/>
      <c r="T133" s="740"/>
      <c r="U133" s="790"/>
      <c r="V133" s="95"/>
      <c r="W133" s="805"/>
      <c r="X133" s="67"/>
      <c r="Y133" s="67"/>
      <c r="Z133" s="97"/>
    </row>
    <row r="134" spans="1:26" ht="11.25" customHeight="1" x14ac:dyDescent="0.2">
      <c r="A134" s="114"/>
      <c r="B134" s="122"/>
      <c r="C134" s="68"/>
      <c r="D134" s="69"/>
      <c r="E134" s="206"/>
      <c r="F134" s="70"/>
      <c r="G134" s="68"/>
      <c r="H134" s="763"/>
      <c r="I134" s="112"/>
      <c r="J134" s="896"/>
      <c r="K134" s="896"/>
      <c r="L134" s="896"/>
      <c r="M134" s="897"/>
      <c r="O134" s="117"/>
      <c r="P134" s="68"/>
      <c r="Q134" s="175"/>
      <c r="R134" s="68"/>
      <c r="S134" s="3"/>
      <c r="T134" s="787"/>
      <c r="U134" s="45"/>
      <c r="V134" s="99"/>
      <c r="W134" s="100"/>
      <c r="X134" s="69"/>
      <c r="Y134" s="69"/>
      <c r="Z134" s="196"/>
    </row>
    <row r="135" spans="1:26" ht="11.25" customHeight="1" x14ac:dyDescent="0.2">
      <c r="A135" s="114"/>
      <c r="B135" s="117"/>
      <c r="C135" s="65"/>
      <c r="D135" s="31"/>
      <c r="E135" s="65"/>
      <c r="F135" s="3"/>
      <c r="G135" s="65"/>
      <c r="H135" s="80"/>
      <c r="I135" s="110"/>
      <c r="J135" s="31"/>
      <c r="K135" s="85"/>
      <c r="L135" s="85"/>
      <c r="M135" s="94"/>
      <c r="O135" s="118"/>
      <c r="P135" s="66"/>
      <c r="Q135" s="66"/>
      <c r="R135" s="66"/>
      <c r="S135" s="66"/>
      <c r="T135" s="806"/>
      <c r="U135" s="66"/>
      <c r="V135" s="132"/>
      <c r="W135" s="788"/>
      <c r="X135" s="31"/>
      <c r="Y135" s="31"/>
      <c r="Z135" s="102"/>
    </row>
    <row r="136" spans="1:26" ht="11.25" customHeight="1" x14ac:dyDescent="0.2">
      <c r="A136" s="114"/>
      <c r="B136" s="122"/>
      <c r="C136" s="68"/>
      <c r="D136" s="69"/>
      <c r="E136" s="68"/>
      <c r="F136" s="70"/>
      <c r="G136" s="98"/>
      <c r="H136" s="45"/>
      <c r="I136" s="112"/>
      <c r="J136" s="69"/>
      <c r="K136" s="100"/>
      <c r="L136" s="100"/>
      <c r="M136" s="101"/>
      <c r="O136" s="122"/>
      <c r="P136" s="68"/>
      <c r="Q136" s="69"/>
      <c r="R136" s="68"/>
      <c r="S136" s="70"/>
      <c r="T136" s="98"/>
      <c r="U136" s="45"/>
      <c r="V136" s="113"/>
      <c r="W136" s="807"/>
      <c r="X136" s="100"/>
      <c r="Y136" s="100"/>
      <c r="Z136" s="106"/>
    </row>
    <row r="137" spans="1:26" ht="11.25" customHeight="1" x14ac:dyDescent="0.2">
      <c r="A137" s="114"/>
      <c r="B137" s="117"/>
      <c r="C137" s="66"/>
      <c r="D137" s="67"/>
      <c r="E137" s="66"/>
      <c r="F137" s="80"/>
      <c r="G137" s="66"/>
      <c r="H137" s="80"/>
      <c r="I137" s="95"/>
      <c r="J137" s="80"/>
      <c r="K137" s="725"/>
      <c r="L137" s="725"/>
      <c r="M137" s="105"/>
      <c r="O137" s="117"/>
      <c r="P137" s="66"/>
      <c r="Q137" s="66"/>
      <c r="R137" s="66"/>
      <c r="S137" s="66"/>
      <c r="T137" s="806"/>
      <c r="U137" s="66"/>
      <c r="V137" s="132"/>
      <c r="W137" s="788"/>
      <c r="X137" s="31"/>
      <c r="Y137" s="31"/>
      <c r="Z137" s="102"/>
    </row>
    <row r="138" spans="1:26" ht="11.25" customHeight="1" x14ac:dyDescent="0.2">
      <c r="A138" s="114"/>
      <c r="B138" s="122"/>
      <c r="C138" s="68"/>
      <c r="D138" s="184"/>
      <c r="E138" s="766"/>
      <c r="F138" s="123"/>
      <c r="G138" s="163"/>
      <c r="H138" s="45"/>
      <c r="I138" s="99"/>
      <c r="J138" s="123"/>
      <c r="K138" s="70"/>
      <c r="L138" s="70"/>
      <c r="M138" s="101"/>
      <c r="O138" s="117"/>
      <c r="P138" s="68"/>
      <c r="Q138" s="69"/>
      <c r="R138" s="68"/>
      <c r="S138" s="70"/>
      <c r="T138" s="68"/>
      <c r="U138" s="68"/>
      <c r="V138" s="113"/>
      <c r="W138" s="69"/>
      <c r="X138" s="69"/>
      <c r="Y138" s="69"/>
      <c r="Z138" s="191"/>
    </row>
    <row r="139" spans="1:26" ht="11.25" customHeight="1" x14ac:dyDescent="0.2">
      <c r="A139" s="114"/>
      <c r="B139" s="118"/>
      <c r="C139" s="65"/>
      <c r="D139" s="31"/>
      <c r="E139" s="224"/>
      <c r="F139" s="3"/>
      <c r="G139" s="65"/>
      <c r="H139" s="80"/>
      <c r="I139" s="111"/>
      <c r="J139" s="756"/>
      <c r="K139" s="756"/>
      <c r="L139" s="757"/>
      <c r="M139" s="758"/>
      <c r="O139" s="118"/>
      <c r="P139" s="65"/>
      <c r="Q139" s="65"/>
      <c r="R139" s="65"/>
      <c r="S139" s="65"/>
      <c r="T139" s="65"/>
      <c r="U139" s="65"/>
      <c r="V139" s="180"/>
      <c r="Z139" s="188"/>
    </row>
    <row r="140" spans="1:26" ht="11.25" customHeight="1" x14ac:dyDescent="0.2">
      <c r="A140" s="114"/>
      <c r="B140" s="122"/>
      <c r="C140" s="68"/>
      <c r="D140" s="69"/>
      <c r="E140" s="206"/>
      <c r="F140" s="70"/>
      <c r="G140" s="762"/>
      <c r="H140" s="45"/>
      <c r="I140" s="112"/>
      <c r="J140" s="759"/>
      <c r="K140" s="211"/>
      <c r="L140" s="894"/>
      <c r="M140" s="895"/>
      <c r="O140" s="122"/>
      <c r="P140" s="68"/>
      <c r="Q140" s="68"/>
      <c r="R140" s="68"/>
      <c r="S140" s="68"/>
      <c r="T140" s="68"/>
      <c r="U140" s="45"/>
      <c r="V140" s="113"/>
      <c r="W140" s="123"/>
      <c r="X140" s="123"/>
      <c r="Y140" s="123"/>
      <c r="Z140" s="195"/>
    </row>
    <row r="141" spans="1:26" ht="11.25" customHeight="1" x14ac:dyDescent="0.2">
      <c r="A141" s="114"/>
      <c r="B141" s="117"/>
      <c r="C141" s="65"/>
      <c r="D141" s="31"/>
      <c r="E141" s="224"/>
      <c r="F141" s="3"/>
      <c r="G141" s="65"/>
      <c r="I141" s="110"/>
      <c r="J141" s="244"/>
      <c r="K141" s="244"/>
      <c r="L141" s="244"/>
      <c r="M141" s="94"/>
      <c r="O141" s="117"/>
      <c r="P141" s="66"/>
      <c r="Q141" s="67"/>
      <c r="R141" s="66"/>
      <c r="S141" s="77"/>
      <c r="T141" s="740"/>
      <c r="U141" s="790"/>
      <c r="V141" s="95"/>
      <c r="W141" s="67"/>
      <c r="X141" s="96"/>
      <c r="Y141" s="96"/>
      <c r="Z141" s="192"/>
    </row>
    <row r="142" spans="1:26" ht="11.25" customHeight="1" x14ac:dyDescent="0.2">
      <c r="A142" s="114"/>
      <c r="B142" s="122"/>
      <c r="C142" s="68"/>
      <c r="D142" s="69"/>
      <c r="E142" s="206"/>
      <c r="F142" s="70"/>
      <c r="G142" s="68"/>
      <c r="H142" s="45"/>
      <c r="I142" s="112"/>
      <c r="J142" s="764"/>
      <c r="K142" s="251"/>
      <c r="L142" s="251"/>
      <c r="M142" s="212"/>
      <c r="O142" s="117"/>
      <c r="P142" s="68"/>
      <c r="Q142" s="69"/>
      <c r="R142" s="68"/>
      <c r="S142" s="70"/>
      <c r="T142" s="718"/>
      <c r="U142" s="763"/>
      <c r="V142" s="99"/>
      <c r="W142" s="69"/>
      <c r="X142" s="100"/>
      <c r="Y142" s="100"/>
      <c r="Z142" s="191"/>
    </row>
    <row r="143" spans="1:26" ht="11.25" customHeight="1" x14ac:dyDescent="0.2">
      <c r="A143" s="114"/>
      <c r="B143" s="118"/>
      <c r="C143" s="65"/>
      <c r="D143" s="31"/>
      <c r="E143" s="224"/>
      <c r="F143" s="3"/>
      <c r="G143" s="65"/>
      <c r="I143" s="765"/>
      <c r="J143" s="756"/>
      <c r="K143" s="756"/>
      <c r="L143" s="757"/>
      <c r="M143" s="758"/>
      <c r="O143" s="118"/>
      <c r="P143" s="66"/>
      <c r="Q143" s="67"/>
      <c r="R143" s="66"/>
      <c r="S143" s="77"/>
      <c r="T143" s="740"/>
      <c r="U143" s="125"/>
      <c r="V143" s="95"/>
      <c r="W143" s="67"/>
      <c r="X143" s="96"/>
      <c r="Y143" s="96"/>
      <c r="Z143" s="192"/>
    </row>
    <row r="144" spans="1:26" ht="11.25" customHeight="1" x14ac:dyDescent="0.2">
      <c r="A144" s="114"/>
      <c r="B144" s="122"/>
      <c r="C144" s="68"/>
      <c r="D144" s="69"/>
      <c r="E144" s="206"/>
      <c r="F144" s="70"/>
      <c r="G144" s="68"/>
      <c r="H144" s="763"/>
      <c r="I144" s="112"/>
      <c r="J144" s="896"/>
      <c r="K144" s="896"/>
      <c r="L144" s="896"/>
      <c r="M144" s="897"/>
      <c r="O144" s="122"/>
      <c r="P144" s="107"/>
      <c r="Q144" s="69"/>
      <c r="R144" s="68"/>
      <c r="S144" s="70"/>
      <c r="T144" s="718"/>
      <c r="U144" s="763"/>
      <c r="V144" s="99"/>
      <c r="W144" s="69"/>
      <c r="X144" s="100"/>
      <c r="Y144" s="100"/>
      <c r="Z144" s="191"/>
    </row>
    <row r="145" spans="1:26" ht="11.25" customHeight="1" x14ac:dyDescent="0.2">
      <c r="A145" s="114"/>
      <c r="B145" s="117"/>
      <c r="C145" s="65"/>
      <c r="D145" s="31"/>
      <c r="E145" s="65"/>
      <c r="F145" s="3"/>
      <c r="G145" s="65"/>
      <c r="H145" s="80"/>
      <c r="I145" s="110"/>
      <c r="J145" s="31"/>
      <c r="K145" s="85"/>
      <c r="L145" s="85"/>
      <c r="M145" s="94"/>
      <c r="O145" s="117"/>
      <c r="P145" s="65"/>
      <c r="Q145" s="31"/>
      <c r="R145" s="65"/>
      <c r="S145" s="3"/>
      <c r="T145" s="787"/>
      <c r="U145" s="721"/>
      <c r="V145" s="92"/>
      <c r="W145" s="31"/>
      <c r="X145" s="85"/>
      <c r="Y145" s="85"/>
      <c r="Z145" s="189"/>
    </row>
    <row r="146" spans="1:26" ht="11.25" customHeight="1" x14ac:dyDescent="0.2">
      <c r="A146" s="114"/>
      <c r="B146" s="122"/>
      <c r="C146" s="68"/>
      <c r="D146" s="69"/>
      <c r="E146" s="68"/>
      <c r="F146" s="70"/>
      <c r="G146" s="98"/>
      <c r="H146" s="45"/>
      <c r="I146" s="112"/>
      <c r="J146" s="69"/>
      <c r="K146" s="100"/>
      <c r="L146" s="100"/>
      <c r="M146" s="101"/>
      <c r="O146" s="117"/>
      <c r="P146" s="65"/>
      <c r="Q146" s="31"/>
      <c r="R146" s="65"/>
      <c r="S146" s="3"/>
      <c r="T146" s="787"/>
      <c r="U146" s="721"/>
      <c r="V146" s="92"/>
      <c r="W146" s="31"/>
      <c r="X146" s="85"/>
      <c r="Y146" s="85"/>
      <c r="Z146" s="189"/>
    </row>
    <row r="147" spans="1:26" ht="11.25" customHeight="1" x14ac:dyDescent="0.2">
      <c r="A147" s="114"/>
      <c r="B147" s="118"/>
      <c r="C147" s="66"/>
      <c r="D147" s="67"/>
      <c r="E147" s="66"/>
      <c r="F147" s="80"/>
      <c r="G147" s="66"/>
      <c r="H147" s="80"/>
      <c r="I147" s="95"/>
      <c r="J147" s="80"/>
      <c r="K147" s="725"/>
      <c r="L147" s="725"/>
      <c r="M147" s="105"/>
      <c r="O147" s="118"/>
      <c r="P147" s="66"/>
      <c r="Q147" s="67"/>
      <c r="R147" s="66"/>
      <c r="S147" s="77"/>
      <c r="T147" s="740"/>
      <c r="U147" s="790"/>
      <c r="V147" s="95"/>
      <c r="W147" s="80"/>
      <c r="X147" s="96"/>
      <c r="Y147" s="96"/>
      <c r="Z147" s="192"/>
    </row>
    <row r="148" spans="1:26" ht="11.25" customHeight="1" x14ac:dyDescent="0.2">
      <c r="A148" s="114"/>
      <c r="B148" s="122"/>
      <c r="C148" s="68"/>
      <c r="D148" s="69"/>
      <c r="E148" s="68"/>
      <c r="F148" s="123"/>
      <c r="G148" s="163"/>
      <c r="H148" s="45"/>
      <c r="I148" s="99"/>
      <c r="J148" s="123"/>
      <c r="K148" s="70"/>
      <c r="L148" s="70"/>
      <c r="M148" s="101"/>
      <c r="O148" s="122"/>
      <c r="P148" s="68"/>
      <c r="Q148" s="69"/>
      <c r="R148" s="68"/>
      <c r="S148" s="70"/>
      <c r="T148" s="718"/>
      <c r="U148" s="763"/>
      <c r="V148" s="99"/>
      <c r="W148" s="45"/>
      <c r="X148" s="100"/>
      <c r="Y148" s="100"/>
      <c r="Z148" s="191"/>
    </row>
    <row r="149" spans="1:26" ht="11.25" customHeight="1" x14ac:dyDescent="0.2">
      <c r="A149" s="114"/>
      <c r="B149" s="117"/>
      <c r="C149" s="65"/>
      <c r="D149" s="31"/>
      <c r="E149" s="65"/>
      <c r="G149" s="65"/>
      <c r="I149" s="92"/>
      <c r="K149" s="93"/>
      <c r="L149" s="93"/>
      <c r="M149" s="749"/>
      <c r="O149" s="117"/>
      <c r="P149" s="65"/>
      <c r="Q149" s="31"/>
      <c r="R149" s="65"/>
      <c r="S149" s="3"/>
      <c r="T149" s="787"/>
      <c r="U149" s="721"/>
      <c r="V149" s="92"/>
      <c r="X149" s="93"/>
      <c r="Y149" s="93"/>
      <c r="Z149" s="188"/>
    </row>
    <row r="150" spans="1:26" ht="11.25" customHeight="1" x14ac:dyDescent="0.2">
      <c r="A150" s="114"/>
      <c r="B150" s="124"/>
      <c r="C150" s="108" t="s">
        <v>164</v>
      </c>
      <c r="D150" s="59"/>
      <c r="E150" s="58"/>
      <c r="F150" s="2"/>
      <c r="G150" s="58"/>
      <c r="H150" s="767"/>
      <c r="I150" s="109" t="s">
        <v>205</v>
      </c>
      <c r="J150" s="767"/>
      <c r="K150" s="2"/>
      <c r="L150" s="2"/>
      <c r="M150" s="768" t="s">
        <v>206</v>
      </c>
      <c r="O150" s="124"/>
      <c r="P150" s="108"/>
      <c r="Q150" s="59"/>
      <c r="R150" s="58"/>
      <c r="S150" s="2"/>
      <c r="T150" s="58"/>
      <c r="U150" s="801"/>
      <c r="V150" s="109" t="s">
        <v>205</v>
      </c>
      <c r="W150" s="89"/>
      <c r="X150" s="2"/>
      <c r="Y150" s="2"/>
      <c r="Z150" s="197" t="s">
        <v>219</v>
      </c>
    </row>
    <row r="151" spans="1:26" ht="10.5" customHeight="1" x14ac:dyDescent="0.2">
      <c r="A151" s="114"/>
      <c r="B151" s="114"/>
      <c r="C151" s="3"/>
      <c r="D151" s="31"/>
      <c r="H151" s="721"/>
      <c r="I151" s="3"/>
      <c r="J151" s="721"/>
      <c r="O151" s="114"/>
      <c r="P151" s="3"/>
      <c r="Q151" s="31"/>
      <c r="U151" s="721"/>
      <c r="V151" s="3"/>
      <c r="W151" s="75"/>
      <c r="Z151" s="792"/>
    </row>
    <row r="152" spans="1:26" ht="10.5" customHeight="1" x14ac:dyDescent="0.2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0.5" customHeight="1" x14ac:dyDescent="0.2">
      <c r="A153" s="114"/>
      <c r="C153" s="39" t="str">
        <f>C103</f>
        <v>令和７年度（繰越）ヤンバルクイナ飼育・繁殖施設屋根改修工事</v>
      </c>
      <c r="I153" s="3"/>
      <c r="J153" s="114"/>
      <c r="K153" s="3"/>
      <c r="L153" s="3"/>
      <c r="M153" s="3"/>
      <c r="P153" s="39" t="str">
        <f>C153</f>
        <v>令和７年度（繰越）ヤンバルクイナ飼育・繁殖施設屋根改修工事</v>
      </c>
      <c r="V153" s="3"/>
      <c r="W153" s="114"/>
      <c r="X153" s="3"/>
      <c r="Y153" s="3"/>
      <c r="Z153" s="3"/>
    </row>
    <row r="154" spans="1:26" ht="11.15" customHeight="1" x14ac:dyDescent="0.2">
      <c r="A154" s="114"/>
      <c r="B154" s="115"/>
      <c r="C154" s="116"/>
      <c r="D154" s="116"/>
      <c r="E154" s="116"/>
      <c r="F154" s="116"/>
      <c r="G154" s="116"/>
      <c r="H154" s="116"/>
      <c r="I154" s="722"/>
      <c r="J154" s="116"/>
      <c r="K154" s="723"/>
      <c r="L154" s="723"/>
      <c r="M154" s="748"/>
      <c r="O154" s="115"/>
      <c r="P154" s="116"/>
      <c r="Q154" s="116"/>
      <c r="R154" s="116"/>
      <c r="S154" s="116"/>
      <c r="T154" s="116"/>
      <c r="U154" s="116"/>
      <c r="V154" s="722"/>
      <c r="W154" s="116"/>
      <c r="X154" s="723"/>
      <c r="Y154" s="723"/>
      <c r="Z154" s="724"/>
    </row>
    <row r="155" spans="1:26" ht="24.9" customHeight="1" x14ac:dyDescent="0.2">
      <c r="A155" s="114"/>
      <c r="B155" s="117"/>
      <c r="C155" s="3" t="s">
        <v>229</v>
      </c>
      <c r="D155" s="889" t="s">
        <v>185</v>
      </c>
      <c r="E155" s="889"/>
      <c r="F155" s="889"/>
      <c r="G155" s="889"/>
      <c r="H155" s="889"/>
      <c r="I155" s="3"/>
      <c r="K155" s="93"/>
      <c r="L155" s="93"/>
      <c r="M155" s="749"/>
      <c r="O155" s="117"/>
      <c r="P155" s="3" t="s">
        <v>230</v>
      </c>
      <c r="Q155" s="889" t="s">
        <v>185</v>
      </c>
      <c r="R155" s="889"/>
      <c r="S155" s="889"/>
      <c r="T155" s="889"/>
      <c r="U155" s="889"/>
      <c r="V155" s="3"/>
      <c r="X155" s="93"/>
      <c r="Y155" s="93"/>
      <c r="Z155" s="188"/>
    </row>
    <row r="156" spans="1:26" ht="11.15" customHeight="1" x14ac:dyDescent="0.2">
      <c r="A156" s="114"/>
      <c r="B156" s="117"/>
      <c r="I156" s="3"/>
      <c r="K156" s="3"/>
      <c r="L156" s="3"/>
      <c r="M156" s="749"/>
      <c r="O156" s="117"/>
      <c r="P156" s="190"/>
      <c r="R156" s="31"/>
      <c r="V156" s="3"/>
      <c r="X156" s="3"/>
      <c r="Y156" s="3"/>
      <c r="Z156" s="188"/>
    </row>
    <row r="157" spans="1:26" ht="11.15" customHeight="1" x14ac:dyDescent="0.2">
      <c r="A157" s="114"/>
      <c r="B157" s="117"/>
      <c r="C157" s="1" t="s">
        <v>222</v>
      </c>
      <c r="D157" s="750"/>
      <c r="F157" s="31" t="s">
        <v>223</v>
      </c>
      <c r="G157" s="148"/>
      <c r="I157" s="190" t="s">
        <v>337</v>
      </c>
      <c r="K157" s="93"/>
      <c r="L157" s="93"/>
      <c r="M157" s="749"/>
      <c r="O157" s="117"/>
      <c r="P157" s="1" t="s">
        <v>189</v>
      </c>
      <c r="Q157" s="31"/>
      <c r="S157" s="31" t="s">
        <v>211</v>
      </c>
      <c r="T157" s="148"/>
      <c r="V157" s="190" t="s">
        <v>344</v>
      </c>
      <c r="X157" s="93"/>
      <c r="Y157" s="93"/>
      <c r="Z157" s="188"/>
    </row>
    <row r="158" spans="1:26" ht="11.15" customHeight="1" x14ac:dyDescent="0.2">
      <c r="A158" s="114"/>
      <c r="B158" s="118"/>
      <c r="C158" s="119"/>
      <c r="D158" s="80"/>
      <c r="E158" s="119"/>
      <c r="F158" s="80"/>
      <c r="G158" s="66"/>
      <c r="H158" s="80"/>
      <c r="I158" s="95"/>
      <c r="J158" s="80"/>
      <c r="K158" s="725"/>
      <c r="L158" s="725"/>
      <c r="M158" s="751"/>
      <c r="O158" s="118"/>
      <c r="P158" s="119"/>
      <c r="Q158" s="80"/>
      <c r="R158" s="119"/>
      <c r="S158" s="80"/>
      <c r="T158" s="66"/>
      <c r="U158" s="80"/>
      <c r="V158" s="95"/>
      <c r="W158" s="80"/>
      <c r="X158" s="725"/>
      <c r="Y158" s="725"/>
      <c r="Z158" s="726"/>
    </row>
    <row r="159" spans="1:26" ht="11.15" customHeight="1" x14ac:dyDescent="0.2">
      <c r="A159" s="114"/>
      <c r="B159" s="120" t="s">
        <v>8</v>
      </c>
      <c r="C159" s="121" t="s">
        <v>110</v>
      </c>
      <c r="D159" s="3" t="s">
        <v>111</v>
      </c>
      <c r="E159" s="121" t="s">
        <v>191</v>
      </c>
      <c r="F159" s="3" t="s">
        <v>113</v>
      </c>
      <c r="G159" s="121" t="s">
        <v>114</v>
      </c>
      <c r="H159" s="3" t="s">
        <v>115</v>
      </c>
      <c r="I159" s="892" t="s">
        <v>116</v>
      </c>
      <c r="J159" s="841"/>
      <c r="K159" s="841"/>
      <c r="L159" s="841"/>
      <c r="M159" s="893"/>
      <c r="O159" s="120" t="s">
        <v>8</v>
      </c>
      <c r="P159" s="121" t="s">
        <v>110</v>
      </c>
      <c r="Q159" s="3" t="s">
        <v>111</v>
      </c>
      <c r="R159" s="121" t="s">
        <v>191</v>
      </c>
      <c r="S159" s="3" t="s">
        <v>113</v>
      </c>
      <c r="T159" s="121" t="s">
        <v>114</v>
      </c>
      <c r="U159" s="3" t="s">
        <v>115</v>
      </c>
      <c r="V159" s="892" t="s">
        <v>116</v>
      </c>
      <c r="W159" s="841"/>
      <c r="X159" s="841"/>
      <c r="Y159" s="841"/>
      <c r="Z159" s="893"/>
    </row>
    <row r="160" spans="1:26" ht="11.15" customHeight="1" x14ac:dyDescent="0.2">
      <c r="A160" s="114"/>
      <c r="B160" s="122"/>
      <c r="C160" s="68"/>
      <c r="D160" s="123"/>
      <c r="E160" s="68"/>
      <c r="F160" s="123"/>
      <c r="G160" s="68"/>
      <c r="H160" s="123"/>
      <c r="I160" s="99"/>
      <c r="J160" s="123"/>
      <c r="K160" s="70"/>
      <c r="L160" s="70"/>
      <c r="M160" s="752"/>
      <c r="O160" s="122"/>
      <c r="P160" s="68"/>
      <c r="Q160" s="123"/>
      <c r="R160" s="68"/>
      <c r="S160" s="123"/>
      <c r="T160" s="68"/>
      <c r="U160" s="123"/>
      <c r="V160" s="99"/>
      <c r="W160" s="123"/>
      <c r="X160" s="70"/>
      <c r="Y160" s="70"/>
      <c r="Z160" s="195"/>
    </row>
    <row r="161" spans="1:26" ht="11.15" customHeight="1" x14ac:dyDescent="0.2">
      <c r="A161" s="114"/>
      <c r="B161" s="117"/>
      <c r="C161" s="65"/>
      <c r="D161" s="31" t="s">
        <v>231</v>
      </c>
      <c r="E161" s="65"/>
      <c r="G161" s="65"/>
      <c r="I161" s="92"/>
      <c r="J161" s="31"/>
      <c r="K161" s="93"/>
      <c r="L161" s="93"/>
      <c r="M161" s="94"/>
      <c r="O161" s="117"/>
      <c r="P161" s="65"/>
      <c r="Q161" s="31"/>
      <c r="R161" s="65"/>
      <c r="T161" s="65"/>
      <c r="V161" s="92"/>
      <c r="W161" s="147"/>
      <c r="X161" s="93"/>
      <c r="Y161" s="93"/>
      <c r="Z161" s="189"/>
    </row>
    <row r="162" spans="1:26" ht="11.15" customHeight="1" x14ac:dyDescent="0.2">
      <c r="A162" s="114"/>
      <c r="B162" s="122"/>
      <c r="C162" s="68" t="s">
        <v>222</v>
      </c>
      <c r="D162" s="69" t="s">
        <v>226</v>
      </c>
      <c r="E162" s="68"/>
      <c r="F162" s="123"/>
      <c r="G162" s="68"/>
      <c r="H162" s="123"/>
      <c r="I162" s="99"/>
      <c r="J162" s="69"/>
      <c r="K162" s="70"/>
      <c r="L162" s="70"/>
      <c r="M162" s="101"/>
      <c r="O162" s="117"/>
      <c r="P162" s="65" t="s">
        <v>232</v>
      </c>
      <c r="Q162" s="31" t="s">
        <v>195</v>
      </c>
      <c r="R162" s="65"/>
      <c r="T162" s="65"/>
      <c r="V162" s="92"/>
      <c r="W162" s="147"/>
      <c r="X162" s="3"/>
      <c r="Y162" s="3"/>
      <c r="Z162" s="189"/>
    </row>
    <row r="163" spans="1:26" ht="11.15" customHeight="1" x14ac:dyDescent="0.2">
      <c r="A163" s="114"/>
      <c r="B163" s="118"/>
      <c r="C163" s="66"/>
      <c r="D163" s="67"/>
      <c r="E163" s="66"/>
      <c r="F163" s="80"/>
      <c r="G163" s="66"/>
      <c r="H163" s="80"/>
      <c r="I163" s="95"/>
      <c r="J163" s="227" t="s">
        <v>349</v>
      </c>
      <c r="K163" s="227"/>
      <c r="L163" s="227" t="s">
        <v>350</v>
      </c>
      <c r="M163" s="769"/>
      <c r="O163" s="118"/>
      <c r="P163" s="66"/>
      <c r="Q163" s="67"/>
      <c r="R163" s="66"/>
      <c r="S163" s="728"/>
      <c r="T163" s="66"/>
      <c r="U163" s="80"/>
      <c r="V163" s="95"/>
      <c r="W163" s="244"/>
      <c r="X163" s="244"/>
      <c r="Y163" s="244"/>
      <c r="Z163" s="769"/>
    </row>
    <row r="164" spans="1:26" ht="11.15" customHeight="1" x14ac:dyDescent="0.2">
      <c r="A164" s="114"/>
      <c r="B164" s="122"/>
      <c r="C164" s="68" t="s">
        <v>233</v>
      </c>
      <c r="D164" s="69"/>
      <c r="E164" s="206">
        <v>1.42</v>
      </c>
      <c r="F164" s="70" t="s">
        <v>144</v>
      </c>
      <c r="G164" s="68"/>
      <c r="H164" s="687"/>
      <c r="I164" s="99"/>
      <c r="J164" s="251"/>
      <c r="K164" s="69"/>
      <c r="L164" s="100"/>
      <c r="M164" s="101"/>
      <c r="O164" s="122"/>
      <c r="P164" s="68" t="s">
        <v>216</v>
      </c>
      <c r="Q164" s="69" t="s">
        <v>195</v>
      </c>
      <c r="R164" s="68">
        <v>0.02</v>
      </c>
      <c r="S164" s="730" t="s">
        <v>217</v>
      </c>
      <c r="T164" s="382"/>
      <c r="U164" s="45"/>
      <c r="V164" s="99"/>
      <c r="W164" s="228" t="s">
        <v>125</v>
      </c>
      <c r="X164" s="100"/>
      <c r="Y164" s="211" t="s">
        <v>218</v>
      </c>
      <c r="Z164" s="101"/>
    </row>
    <row r="165" spans="1:26" ht="11.15" customHeight="1" x14ac:dyDescent="0.2">
      <c r="A165" s="114"/>
      <c r="B165" s="117"/>
      <c r="C165" s="65"/>
      <c r="D165" s="31"/>
      <c r="E165" s="224"/>
      <c r="G165" s="65"/>
      <c r="H165" s="80"/>
      <c r="I165" s="92"/>
      <c r="J165" s="85"/>
      <c r="K165" s="85"/>
      <c r="L165" s="85"/>
      <c r="M165" s="189"/>
      <c r="O165" s="117"/>
      <c r="P165" s="65"/>
      <c r="Q165" s="31"/>
      <c r="R165" s="224"/>
      <c r="S165" s="3"/>
      <c r="T165" s="65"/>
      <c r="V165" s="110"/>
      <c r="W165" s="227"/>
      <c r="X165" s="227"/>
      <c r="Y165" s="227"/>
      <c r="Z165" s="189"/>
    </row>
    <row r="166" spans="1:26" ht="11.15" customHeight="1" x14ac:dyDescent="0.2">
      <c r="A166" s="114"/>
      <c r="B166" s="122"/>
      <c r="C166" s="68" t="s">
        <v>235</v>
      </c>
      <c r="D166" s="169" t="s">
        <v>348</v>
      </c>
      <c r="E166" s="770">
        <v>2.8000000000000001E-2</v>
      </c>
      <c r="F166" s="70" t="s">
        <v>236</v>
      </c>
      <c r="G166" s="65"/>
      <c r="H166" s="771"/>
      <c r="I166" s="772"/>
      <c r="J166" s="69"/>
      <c r="K166" s="69"/>
      <c r="L166" s="100"/>
      <c r="M166" s="101"/>
      <c r="O166" s="117"/>
      <c r="P166" s="65"/>
      <c r="Q166" s="69"/>
      <c r="R166" s="224"/>
      <c r="S166" s="3"/>
      <c r="T166" s="812"/>
      <c r="U166" s="45"/>
      <c r="V166" s="110"/>
      <c r="W166" s="45"/>
      <c r="X166" s="211"/>
      <c r="Y166" s="100"/>
      <c r="Z166" s="101"/>
    </row>
    <row r="167" spans="1:26" ht="11.15" customHeight="1" x14ac:dyDescent="0.2">
      <c r="A167" s="114"/>
      <c r="B167" s="118"/>
      <c r="C167" s="65"/>
      <c r="D167" s="31"/>
      <c r="E167" s="224"/>
      <c r="F167" s="80"/>
      <c r="G167" s="66"/>
      <c r="H167" s="66"/>
      <c r="I167" s="95"/>
      <c r="J167" s="96"/>
      <c r="K167" s="96"/>
      <c r="L167" s="96"/>
      <c r="M167" s="192"/>
      <c r="O167" s="118"/>
      <c r="P167" s="66"/>
      <c r="Q167" s="31"/>
      <c r="R167" s="187"/>
      <c r="S167" s="77"/>
      <c r="T167" s="66"/>
      <c r="V167" s="111"/>
      <c r="W167" s="227"/>
      <c r="X167" s="227"/>
      <c r="Y167" s="227"/>
      <c r="Z167" s="189"/>
    </row>
    <row r="168" spans="1:26" ht="11.15" customHeight="1" x14ac:dyDescent="0.2">
      <c r="A168" s="114"/>
      <c r="B168" s="122"/>
      <c r="C168" s="68" t="s">
        <v>237</v>
      </c>
      <c r="D168" s="69" t="s">
        <v>238</v>
      </c>
      <c r="E168" s="754">
        <v>0.45</v>
      </c>
      <c r="F168" s="70" t="s">
        <v>239</v>
      </c>
      <c r="G168" s="68"/>
      <c r="H168" s="771"/>
      <c r="I168" s="99"/>
      <c r="J168" s="69"/>
      <c r="K168" s="100"/>
      <c r="L168" s="100"/>
      <c r="M168" s="101"/>
      <c r="O168" s="122"/>
      <c r="P168" s="68"/>
      <c r="Q168" s="69"/>
      <c r="R168" s="678"/>
      <c r="S168" s="107"/>
      <c r="T168" s="382"/>
      <c r="U168" s="45"/>
      <c r="V168" s="112"/>
      <c r="W168" s="677"/>
      <c r="X168" s="69"/>
      <c r="Y168" s="251"/>
      <c r="Z168" s="101"/>
    </row>
    <row r="169" spans="1:26" ht="11.15" customHeight="1" x14ac:dyDescent="0.2">
      <c r="A169" s="114"/>
      <c r="B169" s="117"/>
      <c r="C169" s="65"/>
      <c r="D169" s="31"/>
      <c r="E169" s="224"/>
      <c r="G169" s="65"/>
      <c r="H169" s="66"/>
      <c r="I169" s="92"/>
      <c r="J169" s="85"/>
      <c r="K169" s="85"/>
      <c r="L169" s="85"/>
      <c r="M169" s="189"/>
      <c r="O169" s="117"/>
      <c r="P169" s="65"/>
      <c r="Q169" s="31"/>
      <c r="R169" s="65"/>
      <c r="S169" s="63"/>
      <c r="T169" s="65"/>
      <c r="V169" s="92"/>
      <c r="X169" s="93"/>
      <c r="Y169" s="93"/>
      <c r="Z169" s="189"/>
    </row>
    <row r="170" spans="1:26" ht="11.15" customHeight="1" x14ac:dyDescent="0.2">
      <c r="A170" s="114"/>
      <c r="B170" s="122"/>
      <c r="C170" s="68" t="s">
        <v>240</v>
      </c>
      <c r="D170" s="69"/>
      <c r="E170" s="755">
        <v>0.19</v>
      </c>
      <c r="F170" s="70" t="s">
        <v>175</v>
      </c>
      <c r="G170" s="68"/>
      <c r="H170" s="771"/>
      <c r="I170" s="99"/>
      <c r="J170" s="69"/>
      <c r="K170" s="69"/>
      <c r="L170" s="100"/>
      <c r="M170" s="101"/>
      <c r="O170" s="122"/>
      <c r="P170" s="68"/>
      <c r="Q170" s="69"/>
      <c r="R170" s="68"/>
      <c r="S170" s="206"/>
      <c r="T170" s="382"/>
      <c r="U170" s="45"/>
      <c r="V170" s="99"/>
      <c r="W170" s="45"/>
      <c r="X170" s="69"/>
      <c r="Y170" s="184"/>
      <c r="Z170" s="101"/>
    </row>
    <row r="171" spans="1:26" ht="11.15" customHeight="1" x14ac:dyDescent="0.2">
      <c r="A171" s="114"/>
      <c r="B171" s="118"/>
      <c r="C171" s="66"/>
      <c r="D171" s="67"/>
      <c r="E171" s="187"/>
      <c r="F171" s="80"/>
      <c r="G171" s="66"/>
      <c r="H171" s="80"/>
      <c r="I171" s="95"/>
      <c r="J171" s="96"/>
      <c r="K171" s="96"/>
      <c r="L171" s="96"/>
      <c r="M171" s="192"/>
      <c r="O171" s="117"/>
      <c r="P171" s="65"/>
      <c r="Q171" s="31"/>
      <c r="R171" s="224"/>
      <c r="T171" s="65"/>
      <c r="V171" s="92"/>
      <c r="W171" s="85"/>
      <c r="X171" s="85"/>
      <c r="Y171" s="85"/>
      <c r="Z171" s="189"/>
    </row>
    <row r="172" spans="1:26" ht="11.15" customHeight="1" x14ac:dyDescent="0.2">
      <c r="A172" s="114"/>
      <c r="B172" s="122"/>
      <c r="C172" s="68" t="s">
        <v>241</v>
      </c>
      <c r="D172" s="123"/>
      <c r="E172" s="206">
        <v>0.06</v>
      </c>
      <c r="F172" s="70" t="s">
        <v>175</v>
      </c>
      <c r="G172" s="68"/>
      <c r="H172" s="771"/>
      <c r="I172" s="99"/>
      <c r="J172" s="759"/>
      <c r="K172" s="211"/>
      <c r="L172" s="773"/>
      <c r="M172" s="101"/>
      <c r="O172" s="122"/>
      <c r="P172" s="68"/>
      <c r="Q172" s="689"/>
      <c r="R172" s="206"/>
      <c r="S172" s="107"/>
      <c r="T172" s="163"/>
      <c r="U172" s="687"/>
      <c r="V172" s="99"/>
      <c r="W172" s="245"/>
      <c r="X172" s="211"/>
      <c r="Y172" s="245"/>
      <c r="Z172" s="101"/>
    </row>
    <row r="173" spans="1:26" ht="11.15" customHeight="1" x14ac:dyDescent="0.2">
      <c r="A173" s="114"/>
      <c r="B173" s="117"/>
      <c r="C173" s="65"/>
      <c r="D173" s="31"/>
      <c r="E173" s="224"/>
      <c r="G173" s="65"/>
      <c r="H173" s="80"/>
      <c r="I173" s="92"/>
      <c r="J173" s="96"/>
      <c r="K173" s="96"/>
      <c r="L173" s="96"/>
      <c r="M173" s="192"/>
      <c r="O173" s="117"/>
      <c r="P173" s="65"/>
      <c r="Q173" s="31"/>
      <c r="R173" s="224"/>
      <c r="S173" s="3"/>
      <c r="T173" s="65"/>
      <c r="V173" s="110"/>
      <c r="W173" s="214"/>
      <c r="X173" s="214"/>
      <c r="Y173" s="383"/>
      <c r="Z173" s="189"/>
    </row>
    <row r="174" spans="1:26" ht="11.15" customHeight="1" x14ac:dyDescent="0.2">
      <c r="A174" s="114"/>
      <c r="B174" s="122"/>
      <c r="C174" s="68" t="s">
        <v>242</v>
      </c>
      <c r="D174" s="123"/>
      <c r="E174" s="760">
        <v>0.04</v>
      </c>
      <c r="F174" s="70" t="s">
        <v>175</v>
      </c>
      <c r="G174" s="68"/>
      <c r="H174" s="771"/>
      <c r="I174" s="99"/>
      <c r="J174" s="228"/>
      <c r="K174" s="211"/>
      <c r="L174" s="228"/>
      <c r="M174" s="101"/>
      <c r="O174" s="122"/>
      <c r="P174" s="68"/>
      <c r="Q174" s="69"/>
      <c r="R174" s="206"/>
      <c r="S174" s="107"/>
      <c r="T174" s="688"/>
      <c r="U174" s="687"/>
      <c r="V174" s="112"/>
      <c r="W174" s="687"/>
      <c r="X174" s="211"/>
      <c r="Y174" s="184"/>
      <c r="Z174" s="101"/>
    </row>
    <row r="175" spans="1:26" ht="11.15" customHeight="1" x14ac:dyDescent="0.2">
      <c r="A175" s="114"/>
      <c r="B175" s="117"/>
      <c r="C175" s="66"/>
      <c r="D175" s="67"/>
      <c r="E175" s="187"/>
      <c r="F175" s="77"/>
      <c r="G175" s="66"/>
      <c r="H175" s="80"/>
      <c r="I175" s="111"/>
      <c r="J175" s="756"/>
      <c r="K175" s="756"/>
      <c r="L175" s="761"/>
      <c r="M175" s="758"/>
      <c r="O175" s="117"/>
      <c r="P175" s="65"/>
      <c r="Q175" s="31"/>
      <c r="R175" s="224"/>
      <c r="S175" s="3"/>
      <c r="T175" s="65"/>
      <c r="V175" s="110"/>
      <c r="W175" s="31"/>
      <c r="X175" s="31"/>
      <c r="Y175" s="135"/>
      <c r="Z175" s="102"/>
    </row>
    <row r="176" spans="1:26" ht="11.15" customHeight="1" x14ac:dyDescent="0.2">
      <c r="A176" s="114"/>
      <c r="B176" s="122"/>
      <c r="C176" s="68" t="s">
        <v>243</v>
      </c>
      <c r="D176" s="69" t="s">
        <v>244</v>
      </c>
      <c r="E176" s="206">
        <v>1</v>
      </c>
      <c r="F176" s="70" t="s">
        <v>60</v>
      </c>
      <c r="G176" s="688"/>
      <c r="H176" s="687"/>
      <c r="I176" s="112"/>
      <c r="J176" s="687"/>
      <c r="K176" s="211"/>
      <c r="L176" s="184"/>
      <c r="M176" s="686"/>
      <c r="O176" s="122"/>
      <c r="P176" s="68"/>
      <c r="Q176" s="69"/>
      <c r="R176" s="200"/>
      <c r="S176" s="107"/>
      <c r="T176" s="98"/>
      <c r="U176" s="45"/>
      <c r="V176" s="112"/>
      <c r="W176" s="360"/>
      <c r="X176" s="69"/>
      <c r="Y176" s="184"/>
      <c r="Z176" s="106"/>
    </row>
    <row r="177" spans="1:26" ht="11.15" customHeight="1" x14ac:dyDescent="0.2">
      <c r="A177" s="114"/>
      <c r="B177" s="117"/>
      <c r="C177" s="65"/>
      <c r="D177" s="31"/>
      <c r="E177" s="224"/>
      <c r="F177" s="3"/>
      <c r="G177" s="65"/>
      <c r="H177" s="80"/>
      <c r="I177" s="110"/>
      <c r="J177" s="227"/>
      <c r="K177" s="244"/>
      <c r="L177" s="244"/>
      <c r="M177" s="105"/>
      <c r="O177" s="117"/>
      <c r="P177" s="271"/>
      <c r="Q177" s="31"/>
      <c r="R177" s="65"/>
      <c r="S177" s="3"/>
      <c r="T177" s="65"/>
      <c r="V177" s="92"/>
      <c r="W177" s="227"/>
      <c r="X177" s="227"/>
      <c r="Y177" s="227"/>
      <c r="Z177" s="189"/>
    </row>
    <row r="178" spans="1:26" ht="11.15" customHeight="1" x14ac:dyDescent="0.2">
      <c r="A178" s="114"/>
      <c r="B178" s="122"/>
      <c r="C178" s="68"/>
      <c r="D178" s="69"/>
      <c r="E178" s="678"/>
      <c r="F178" s="70"/>
      <c r="G178" s="382"/>
      <c r="H178" s="45"/>
      <c r="I178" s="112"/>
      <c r="J178" s="677"/>
      <c r="K178" s="69"/>
      <c r="L178" s="184"/>
      <c r="M178" s="753"/>
      <c r="O178" s="122"/>
      <c r="P178" s="198"/>
      <c r="Q178" s="69"/>
      <c r="R178" s="199"/>
      <c r="S178" s="107"/>
      <c r="T178" s="98"/>
      <c r="U178" s="45"/>
      <c r="V178" s="99"/>
      <c r="W178" s="251"/>
      <c r="X178" s="251"/>
      <c r="Y178" s="251"/>
      <c r="Z178" s="106"/>
    </row>
    <row r="179" spans="1:26" ht="11.15" customHeight="1" x14ac:dyDescent="0.2">
      <c r="A179" s="114"/>
      <c r="B179" s="117"/>
      <c r="C179" s="65"/>
      <c r="D179" s="31"/>
      <c r="E179" s="224"/>
      <c r="F179" s="3"/>
      <c r="G179" s="65"/>
      <c r="H179" s="80"/>
      <c r="I179" s="111"/>
      <c r="J179" s="244"/>
      <c r="K179" s="756"/>
      <c r="L179" s="757"/>
      <c r="M179" s="758"/>
      <c r="O179" s="117"/>
      <c r="P179" s="65"/>
      <c r="Q179" s="134"/>
      <c r="R179" s="65"/>
      <c r="S179" s="3"/>
      <c r="T179" s="73"/>
      <c r="V179" s="92"/>
      <c r="W179" s="227"/>
      <c r="X179" s="214"/>
      <c r="Y179" s="145"/>
      <c r="Z179" s="213"/>
    </row>
    <row r="180" spans="1:26" ht="11.15" customHeight="1" x14ac:dyDescent="0.2">
      <c r="A180" s="114"/>
      <c r="B180" s="122"/>
      <c r="C180" s="68"/>
      <c r="D180" s="69"/>
      <c r="E180" s="206"/>
      <c r="F180" s="70"/>
      <c r="G180" s="382"/>
      <c r="H180" s="45"/>
      <c r="I180" s="112"/>
      <c r="J180" s="75"/>
      <c r="K180" s="211"/>
      <c r="L180" s="184"/>
      <c r="M180" s="106"/>
      <c r="O180" s="117"/>
      <c r="P180" s="65"/>
      <c r="Q180" s="193"/>
      <c r="R180" s="65"/>
      <c r="S180" s="3"/>
      <c r="T180" s="73"/>
      <c r="U180" s="45"/>
      <c r="V180" s="92"/>
      <c r="W180" s="69"/>
      <c r="X180" s="69"/>
      <c r="Y180" s="69"/>
      <c r="Z180" s="106"/>
    </row>
    <row r="181" spans="1:26" ht="11.15" customHeight="1" x14ac:dyDescent="0.2">
      <c r="A181" s="114"/>
      <c r="B181" s="117"/>
      <c r="C181" s="65"/>
      <c r="D181" s="31"/>
      <c r="E181" s="224"/>
      <c r="F181" s="3"/>
      <c r="G181" s="65"/>
      <c r="I181" s="110"/>
      <c r="J181" s="244"/>
      <c r="K181" s="756"/>
      <c r="L181" s="244"/>
      <c r="M181" s="758"/>
      <c r="O181" s="118"/>
      <c r="P181" s="66"/>
      <c r="Q181" s="67"/>
      <c r="R181" s="66"/>
      <c r="S181" s="77"/>
      <c r="T181" s="81"/>
      <c r="U181" s="80"/>
      <c r="V181" s="95"/>
      <c r="W181" s="31"/>
      <c r="X181" s="31"/>
      <c r="Y181" s="31"/>
      <c r="Z181" s="189"/>
    </row>
    <row r="182" spans="1:26" ht="11.15" customHeight="1" x14ac:dyDescent="0.2">
      <c r="A182" s="114"/>
      <c r="B182" s="122"/>
      <c r="C182" s="68"/>
      <c r="D182" s="69"/>
      <c r="E182" s="206"/>
      <c r="F182" s="70"/>
      <c r="G182" s="68"/>
      <c r="H182" s="45"/>
      <c r="I182" s="112"/>
      <c r="J182" s="245"/>
      <c r="K182" s="211"/>
      <c r="L182" s="894"/>
      <c r="M182" s="895"/>
      <c r="O182" s="122"/>
      <c r="P182" s="68"/>
      <c r="Q182" s="69"/>
      <c r="R182" s="206"/>
      <c r="S182" s="70"/>
      <c r="T182" s="98"/>
      <c r="U182" s="45"/>
      <c r="V182" s="99"/>
      <c r="W182" s="71"/>
      <c r="X182" s="100"/>
      <c r="Y182" s="100"/>
      <c r="Z182" s="106"/>
    </row>
    <row r="183" spans="1:26" ht="11.15" customHeight="1" x14ac:dyDescent="0.2">
      <c r="A183" s="114"/>
      <c r="B183" s="117"/>
      <c r="C183" s="65"/>
      <c r="D183" s="31"/>
      <c r="E183" s="224"/>
      <c r="F183" s="3"/>
      <c r="G183" s="65"/>
      <c r="I183" s="765"/>
      <c r="J183" s="756"/>
      <c r="K183" s="756"/>
      <c r="L183" s="757"/>
      <c r="M183" s="758"/>
      <c r="O183" s="117"/>
      <c r="P183" s="66"/>
      <c r="Q183" s="134"/>
      <c r="R183" s="66"/>
      <c r="S183" s="77"/>
      <c r="T183" s="81"/>
      <c r="U183" s="82"/>
      <c r="V183" s="95"/>
      <c r="W183" s="103"/>
      <c r="X183" s="67"/>
      <c r="Y183" s="67"/>
      <c r="Z183" s="97"/>
    </row>
    <row r="184" spans="1:26" ht="11.15" customHeight="1" x14ac:dyDescent="0.2">
      <c r="A184" s="114"/>
      <c r="B184" s="122"/>
      <c r="C184" s="68"/>
      <c r="D184" s="69"/>
      <c r="E184" s="206"/>
      <c r="F184" s="70"/>
      <c r="G184" s="68"/>
      <c r="H184" s="763"/>
      <c r="I184" s="112"/>
      <c r="J184" s="896"/>
      <c r="K184" s="896"/>
      <c r="L184" s="896"/>
      <c r="M184" s="897"/>
      <c r="O184" s="117"/>
      <c r="P184" s="68"/>
      <c r="Q184" s="175"/>
      <c r="R184" s="68"/>
      <c r="S184" s="3"/>
      <c r="T184" s="73"/>
      <c r="U184" s="45"/>
      <c r="V184" s="99"/>
      <c r="W184" s="100"/>
      <c r="X184" s="69"/>
      <c r="Y184" s="69"/>
      <c r="Z184" s="196"/>
    </row>
    <row r="185" spans="1:26" ht="11.15" customHeight="1" x14ac:dyDescent="0.2">
      <c r="A185" s="114"/>
      <c r="B185" s="117"/>
      <c r="C185" s="66"/>
      <c r="D185" s="31"/>
      <c r="E185" s="194"/>
      <c r="F185" s="77"/>
      <c r="G185" s="65"/>
      <c r="H185" s="80"/>
      <c r="I185" s="110"/>
      <c r="J185" s="31"/>
      <c r="K185" s="85"/>
      <c r="L185" s="85"/>
      <c r="M185" s="94"/>
      <c r="O185" s="118"/>
      <c r="P185" s="66"/>
      <c r="Q185" s="66"/>
      <c r="R185" s="66"/>
      <c r="S185" s="66"/>
      <c r="T185" s="78"/>
      <c r="U185" s="66"/>
      <c r="V185" s="132"/>
      <c r="W185" s="104"/>
      <c r="X185" s="31"/>
      <c r="Y185" s="31"/>
      <c r="Z185" s="102"/>
    </row>
    <row r="186" spans="1:26" ht="11.15" customHeight="1" x14ac:dyDescent="0.2">
      <c r="A186" s="114"/>
      <c r="B186" s="122"/>
      <c r="C186" s="68"/>
      <c r="D186" s="184"/>
      <c r="E186" s="166"/>
      <c r="F186" s="70"/>
      <c r="G186" s="98"/>
      <c r="H186" s="45"/>
      <c r="I186" s="112"/>
      <c r="J186" s="123"/>
      <c r="K186" s="100"/>
      <c r="L186" s="100"/>
      <c r="M186" s="101"/>
      <c r="O186" s="122"/>
      <c r="P186" s="68"/>
      <c r="Q186" s="69"/>
      <c r="R186" s="68"/>
      <c r="S186" s="70"/>
      <c r="T186" s="98"/>
      <c r="U186" s="45"/>
      <c r="V186" s="113"/>
      <c r="W186" s="91"/>
      <c r="X186" s="100"/>
      <c r="Y186" s="100"/>
      <c r="Z186" s="106"/>
    </row>
    <row r="187" spans="1:26" ht="11.15" customHeight="1" x14ac:dyDescent="0.2">
      <c r="A187" s="114"/>
      <c r="B187" s="117"/>
      <c r="C187" s="66"/>
      <c r="D187" s="67"/>
      <c r="E187" s="66"/>
      <c r="F187" s="80"/>
      <c r="G187" s="66"/>
      <c r="H187" s="80"/>
      <c r="I187" s="95"/>
      <c r="J187" s="80"/>
      <c r="K187" s="725"/>
      <c r="L187" s="725"/>
      <c r="M187" s="105"/>
      <c r="O187" s="117"/>
      <c r="P187" s="66"/>
      <c r="Q187" s="66"/>
      <c r="R187" s="66"/>
      <c r="S187" s="66"/>
      <c r="T187" s="78"/>
      <c r="U187" s="66"/>
      <c r="V187" s="132"/>
      <c r="W187" s="104"/>
      <c r="X187" s="31"/>
      <c r="Y187" s="31"/>
      <c r="Z187" s="102"/>
    </row>
    <row r="188" spans="1:26" ht="11.15" customHeight="1" x14ac:dyDescent="0.2">
      <c r="A188" s="114"/>
      <c r="B188" s="122"/>
      <c r="C188" s="68"/>
      <c r="D188" s="184"/>
      <c r="E188" s="766"/>
      <c r="F188" s="123"/>
      <c r="G188" s="163"/>
      <c r="H188" s="45"/>
      <c r="I188" s="99"/>
      <c r="J188" s="70"/>
      <c r="K188" s="70"/>
      <c r="L188" s="70"/>
      <c r="M188" s="101"/>
      <c r="O188" s="117"/>
      <c r="P188" s="68"/>
      <c r="Q188" s="69"/>
      <c r="R188" s="68"/>
      <c r="S188" s="70"/>
      <c r="T188" s="68"/>
      <c r="U188" s="68"/>
      <c r="V188" s="113"/>
      <c r="W188" s="69"/>
      <c r="X188" s="69"/>
      <c r="Y188" s="69"/>
      <c r="Z188" s="191"/>
    </row>
    <row r="189" spans="1:26" ht="11.15" customHeight="1" x14ac:dyDescent="0.2">
      <c r="A189" s="114"/>
      <c r="B189" s="118"/>
      <c r="C189" s="65"/>
      <c r="D189" s="31"/>
      <c r="E189" s="224"/>
      <c r="F189" s="3"/>
      <c r="G189" s="65"/>
      <c r="H189" s="80"/>
      <c r="I189" s="111"/>
      <c r="J189" s="756"/>
      <c r="K189" s="756"/>
      <c r="L189" s="757"/>
      <c r="M189" s="758"/>
      <c r="O189" s="118"/>
      <c r="P189" s="65"/>
      <c r="Q189" s="65"/>
      <c r="R189" s="65"/>
      <c r="S189" s="65"/>
      <c r="T189" s="65"/>
      <c r="U189" s="65"/>
      <c r="V189" s="180"/>
      <c r="Z189" s="188"/>
    </row>
    <row r="190" spans="1:26" ht="11.15" customHeight="1" x14ac:dyDescent="0.2">
      <c r="A190" s="114"/>
      <c r="B190" s="122"/>
      <c r="C190" s="68"/>
      <c r="D190" s="69"/>
      <c r="E190" s="206"/>
      <c r="F190" s="70"/>
      <c r="G190" s="762"/>
      <c r="H190" s="45"/>
      <c r="I190" s="112"/>
      <c r="J190" s="759"/>
      <c r="K190" s="211"/>
      <c r="L190" s="894"/>
      <c r="M190" s="895"/>
      <c r="O190" s="122"/>
      <c r="P190" s="68"/>
      <c r="Q190" s="68"/>
      <c r="R190" s="68"/>
      <c r="S190" s="68"/>
      <c r="T190" s="68"/>
      <c r="U190" s="45"/>
      <c r="V190" s="113"/>
      <c r="W190" s="123"/>
      <c r="X190" s="123"/>
      <c r="Y190" s="123"/>
      <c r="Z190" s="195"/>
    </row>
    <row r="191" spans="1:26" ht="11.15" customHeight="1" x14ac:dyDescent="0.2">
      <c r="A191" s="114"/>
      <c r="B191" s="117"/>
      <c r="C191" s="65"/>
      <c r="D191" s="31"/>
      <c r="E191" s="224"/>
      <c r="F191" s="3"/>
      <c r="G191" s="65"/>
      <c r="I191" s="110"/>
      <c r="J191" s="244"/>
      <c r="K191" s="244"/>
      <c r="L191" s="244"/>
      <c r="M191" s="94"/>
      <c r="O191" s="117"/>
      <c r="P191" s="66"/>
      <c r="Q191" s="67"/>
      <c r="R191" s="66"/>
      <c r="S191" s="77"/>
      <c r="T191" s="81"/>
      <c r="U191" s="82"/>
      <c r="V191" s="95"/>
      <c r="W191" s="67"/>
      <c r="X191" s="96"/>
      <c r="Y191" s="96"/>
      <c r="Z191" s="192"/>
    </row>
    <row r="192" spans="1:26" ht="11.15" customHeight="1" x14ac:dyDescent="0.2">
      <c r="A192" s="114"/>
      <c r="B192" s="122"/>
      <c r="C192" s="68"/>
      <c r="D192" s="69"/>
      <c r="E192" s="206"/>
      <c r="F192" s="70"/>
      <c r="G192" s="68"/>
      <c r="H192" s="45"/>
      <c r="I192" s="112"/>
      <c r="J192" s="764"/>
      <c r="K192" s="251"/>
      <c r="L192" s="251"/>
      <c r="M192" s="212"/>
      <c r="O192" s="117"/>
      <c r="P192" s="68"/>
      <c r="Q192" s="69"/>
      <c r="R192" s="68"/>
      <c r="S192" s="70"/>
      <c r="T192" s="57"/>
      <c r="U192" s="71"/>
      <c r="V192" s="99"/>
      <c r="W192" s="69"/>
      <c r="X192" s="100"/>
      <c r="Y192" s="100"/>
      <c r="Z192" s="191"/>
    </row>
    <row r="193" spans="1:26" ht="11.15" customHeight="1" x14ac:dyDescent="0.2">
      <c r="A193" s="114"/>
      <c r="B193" s="118"/>
      <c r="C193" s="65"/>
      <c r="D193" s="31"/>
      <c r="E193" s="224"/>
      <c r="F193" s="3"/>
      <c r="G193" s="65"/>
      <c r="I193" s="765"/>
      <c r="J193" s="756"/>
      <c r="K193" s="756"/>
      <c r="L193" s="757"/>
      <c r="M193" s="758"/>
      <c r="O193" s="118"/>
      <c r="P193" s="66"/>
      <c r="Q193" s="67"/>
      <c r="R193" s="66"/>
      <c r="S193" s="77"/>
      <c r="T193" s="81"/>
      <c r="U193" s="125"/>
      <c r="V193" s="95"/>
      <c r="W193" s="67"/>
      <c r="X193" s="96"/>
      <c r="Y193" s="96"/>
      <c r="Z193" s="192"/>
    </row>
    <row r="194" spans="1:26" ht="11.15" customHeight="1" x14ac:dyDescent="0.2">
      <c r="A194" s="114"/>
      <c r="B194" s="122"/>
      <c r="C194" s="68"/>
      <c r="D194" s="69"/>
      <c r="E194" s="206"/>
      <c r="F194" s="70"/>
      <c r="G194" s="68"/>
      <c r="H194" s="763"/>
      <c r="I194" s="112"/>
      <c r="J194" s="896"/>
      <c r="K194" s="896"/>
      <c r="L194" s="896"/>
      <c r="M194" s="897"/>
      <c r="O194" s="122"/>
      <c r="P194" s="107"/>
      <c r="Q194" s="69"/>
      <c r="R194" s="68"/>
      <c r="S194" s="70"/>
      <c r="T194" s="57"/>
      <c r="U194" s="71"/>
      <c r="V194" s="99"/>
      <c r="W194" s="69"/>
      <c r="X194" s="100"/>
      <c r="Y194" s="100"/>
      <c r="Z194" s="191"/>
    </row>
    <row r="195" spans="1:26" ht="11.15" customHeight="1" x14ac:dyDescent="0.2">
      <c r="A195" s="114"/>
      <c r="B195" s="117"/>
      <c r="C195" s="65"/>
      <c r="D195" s="31"/>
      <c r="E195" s="65"/>
      <c r="F195" s="3"/>
      <c r="G195" s="65"/>
      <c r="H195" s="80"/>
      <c r="I195" s="110"/>
      <c r="J195" s="31"/>
      <c r="K195" s="85"/>
      <c r="L195" s="85"/>
      <c r="M195" s="94"/>
      <c r="O195" s="117"/>
      <c r="P195" s="65"/>
      <c r="Q195" s="31"/>
      <c r="R195" s="65"/>
      <c r="S195" s="3"/>
      <c r="T195" s="73"/>
      <c r="U195" s="74"/>
      <c r="V195" s="92"/>
      <c r="W195" s="31"/>
      <c r="X195" s="85"/>
      <c r="Y195" s="85"/>
      <c r="Z195" s="189"/>
    </row>
    <row r="196" spans="1:26" ht="11.15" customHeight="1" x14ac:dyDescent="0.2">
      <c r="A196" s="114"/>
      <c r="B196" s="122"/>
      <c r="C196" s="68"/>
      <c r="D196" s="69"/>
      <c r="E196" s="68"/>
      <c r="F196" s="70"/>
      <c r="G196" s="98"/>
      <c r="H196" s="45"/>
      <c r="I196" s="112"/>
      <c r="J196" s="69"/>
      <c r="K196" s="100"/>
      <c r="L196" s="100"/>
      <c r="M196" s="101"/>
      <c r="O196" s="117"/>
      <c r="P196" s="65"/>
      <c r="Q196" s="31"/>
      <c r="R196" s="65"/>
      <c r="S196" s="3"/>
      <c r="T196" s="73"/>
      <c r="U196" s="74"/>
      <c r="V196" s="92"/>
      <c r="W196" s="31"/>
      <c r="X196" s="85"/>
      <c r="Y196" s="85"/>
      <c r="Z196" s="189"/>
    </row>
    <row r="197" spans="1:26" ht="11.15" customHeight="1" x14ac:dyDescent="0.2">
      <c r="A197" s="114"/>
      <c r="B197" s="118"/>
      <c r="C197" s="66"/>
      <c r="D197" s="67"/>
      <c r="E197" s="66"/>
      <c r="F197" s="80"/>
      <c r="G197" s="66"/>
      <c r="H197" s="80"/>
      <c r="I197" s="95"/>
      <c r="J197" s="80"/>
      <c r="K197" s="725"/>
      <c r="L197" s="725"/>
      <c r="M197" s="105"/>
      <c r="O197" s="118"/>
      <c r="P197" s="66"/>
      <c r="Q197" s="67"/>
      <c r="R197" s="66"/>
      <c r="S197" s="77"/>
      <c r="T197" s="81"/>
      <c r="U197" s="82"/>
      <c r="V197" s="95"/>
      <c r="W197" s="80"/>
      <c r="X197" s="96"/>
      <c r="Y197" s="96"/>
      <c r="Z197" s="192"/>
    </row>
    <row r="198" spans="1:26" ht="11.15" customHeight="1" x14ac:dyDescent="0.2">
      <c r="A198" s="114"/>
      <c r="B198" s="122"/>
      <c r="C198" s="68"/>
      <c r="D198" s="69"/>
      <c r="E198" s="68"/>
      <c r="F198" s="123"/>
      <c r="G198" s="163"/>
      <c r="H198" s="45"/>
      <c r="I198" s="99"/>
      <c r="J198" s="123"/>
      <c r="K198" s="70"/>
      <c r="L198" s="70"/>
      <c r="M198" s="101"/>
      <c r="O198" s="122"/>
      <c r="P198" s="68"/>
      <c r="Q198" s="69"/>
      <c r="R198" s="68"/>
      <c r="S198" s="70"/>
      <c r="T198" s="57"/>
      <c r="U198" s="71"/>
      <c r="V198" s="99"/>
      <c r="W198" s="45"/>
      <c r="X198" s="100"/>
      <c r="Y198" s="100"/>
      <c r="Z198" s="191"/>
    </row>
    <row r="199" spans="1:26" ht="11.15" customHeight="1" x14ac:dyDescent="0.2">
      <c r="A199" s="114"/>
      <c r="B199" s="117"/>
      <c r="C199" s="65"/>
      <c r="D199" s="31"/>
      <c r="E199" s="65"/>
      <c r="G199" s="65"/>
      <c r="I199" s="92"/>
      <c r="K199" s="93"/>
      <c r="L199" s="93"/>
      <c r="M199" s="749"/>
      <c r="O199" s="117"/>
      <c r="P199" s="65"/>
      <c r="Q199" s="31"/>
      <c r="R199" s="65"/>
      <c r="S199" s="3"/>
      <c r="T199" s="73"/>
      <c r="U199" s="74"/>
      <c r="V199" s="92"/>
      <c r="X199" s="93"/>
      <c r="Y199" s="93"/>
      <c r="Z199" s="188"/>
    </row>
    <row r="200" spans="1:26" ht="11.15" customHeight="1" x14ac:dyDescent="0.2">
      <c r="A200" s="114"/>
      <c r="B200" s="124"/>
      <c r="C200" s="108" t="s">
        <v>164</v>
      </c>
      <c r="D200" s="59"/>
      <c r="E200" s="58"/>
      <c r="F200" s="2"/>
      <c r="G200" s="58"/>
      <c r="H200" s="774"/>
      <c r="I200" s="109" t="s">
        <v>205</v>
      </c>
      <c r="J200" s="767"/>
      <c r="K200" s="2"/>
      <c r="L200" s="2"/>
      <c r="M200" s="768" t="s">
        <v>206</v>
      </c>
      <c r="O200" s="124"/>
      <c r="P200" s="108"/>
      <c r="Q200" s="59"/>
      <c r="R200" s="58"/>
      <c r="S200" s="2"/>
      <c r="T200" s="58"/>
      <c r="U200" s="60"/>
      <c r="V200" s="109" t="s">
        <v>205</v>
      </c>
      <c r="W200" s="89"/>
      <c r="X200" s="2"/>
      <c r="Y200" s="2"/>
      <c r="Z200" s="197" t="s">
        <v>219</v>
      </c>
    </row>
    <row r="201" spans="1:26" ht="11.15" customHeight="1" x14ac:dyDescent="0.2">
      <c r="A201" s="114"/>
      <c r="B201" s="114"/>
      <c r="C201" s="3"/>
      <c r="D201" s="31"/>
      <c r="H201" s="721"/>
      <c r="I201" s="3"/>
      <c r="J201" s="721"/>
    </row>
    <row r="202" spans="1:26" ht="10.5" customHeight="1" x14ac:dyDescent="0.2">
      <c r="A202" s="114"/>
      <c r="B202" s="114"/>
      <c r="C202" s="3"/>
      <c r="D202" s="31"/>
      <c r="H202" s="721"/>
      <c r="I202" s="3"/>
      <c r="J202" s="721"/>
    </row>
    <row r="203" spans="1:26" ht="9.75" customHeight="1" x14ac:dyDescent="0.2">
      <c r="A203" s="114"/>
      <c r="B203" s="114"/>
      <c r="C203" s="775" t="str">
        <f>C103</f>
        <v>令和７年度（繰越）ヤンバルクイナ飼育・繁殖施設屋根改修工事</v>
      </c>
      <c r="D203" s="31"/>
      <c r="H203" s="721"/>
      <c r="I203" s="3"/>
      <c r="J203" s="721"/>
    </row>
    <row r="204" spans="1:26" ht="11.15" customHeight="1" x14ac:dyDescent="0.2">
      <c r="A204" s="114"/>
      <c r="B204" s="115"/>
      <c r="C204" s="116"/>
      <c r="D204" s="116"/>
      <c r="E204" s="116"/>
      <c r="F204" s="116"/>
      <c r="G204" s="116"/>
      <c r="H204" s="116"/>
      <c r="I204" s="722"/>
      <c r="J204" s="116"/>
      <c r="K204" s="723"/>
      <c r="L204" s="723"/>
      <c r="M204" s="724"/>
    </row>
    <row r="205" spans="1:26" ht="24.9" customHeight="1" x14ac:dyDescent="0.2">
      <c r="A205" s="114"/>
      <c r="B205" s="117"/>
      <c r="C205" s="776" t="s">
        <v>245</v>
      </c>
      <c r="D205" s="889" t="s">
        <v>185</v>
      </c>
      <c r="E205" s="889"/>
      <c r="F205" s="889"/>
      <c r="G205" s="889"/>
      <c r="H205" s="889"/>
      <c r="I205" s="3"/>
      <c r="K205" s="93"/>
      <c r="L205" s="93"/>
      <c r="M205" s="188"/>
    </row>
    <row r="206" spans="1:26" ht="11.15" customHeight="1" x14ac:dyDescent="0.2">
      <c r="A206" s="114"/>
      <c r="B206" s="117"/>
      <c r="C206" s="777"/>
      <c r="D206" s="31"/>
      <c r="I206" s="3"/>
      <c r="K206" s="3"/>
      <c r="L206" s="3"/>
      <c r="M206" s="188"/>
    </row>
    <row r="207" spans="1:26" ht="11.15" customHeight="1" x14ac:dyDescent="0.2">
      <c r="A207" s="114"/>
      <c r="B207" s="117"/>
      <c r="C207" s="1" t="s">
        <v>222</v>
      </c>
      <c r="D207" s="31"/>
      <c r="F207" s="31" t="s">
        <v>223</v>
      </c>
      <c r="G207" s="148"/>
      <c r="I207" s="190" t="s">
        <v>337</v>
      </c>
      <c r="K207" s="93"/>
      <c r="L207" s="93"/>
      <c r="M207" s="188"/>
    </row>
    <row r="208" spans="1:26" ht="11.15" customHeight="1" x14ac:dyDescent="0.2">
      <c r="A208" s="114"/>
      <c r="B208" s="118"/>
      <c r="C208" s="119"/>
      <c r="D208" s="80"/>
      <c r="E208" s="119"/>
      <c r="F208" s="80"/>
      <c r="G208" s="66"/>
      <c r="H208" s="80"/>
      <c r="I208" s="95"/>
      <c r="J208" s="80"/>
      <c r="K208" s="725"/>
      <c r="L208" s="725"/>
      <c r="M208" s="726"/>
    </row>
    <row r="209" spans="1:13" ht="11.15" customHeight="1" x14ac:dyDescent="0.2">
      <c r="A209" s="114"/>
      <c r="B209" s="120" t="s">
        <v>8</v>
      </c>
      <c r="C209" s="121" t="s">
        <v>110</v>
      </c>
      <c r="D209" s="3" t="s">
        <v>111</v>
      </c>
      <c r="E209" s="121" t="s">
        <v>112</v>
      </c>
      <c r="F209" s="3" t="s">
        <v>113</v>
      </c>
      <c r="G209" s="121" t="s">
        <v>114</v>
      </c>
      <c r="H209" s="3" t="s">
        <v>115</v>
      </c>
      <c r="I209" s="892" t="s">
        <v>116</v>
      </c>
      <c r="J209" s="841"/>
      <c r="K209" s="841"/>
      <c r="L209" s="841"/>
      <c r="M209" s="893"/>
    </row>
    <row r="210" spans="1:13" ht="11.15" customHeight="1" x14ac:dyDescent="0.2">
      <c r="A210" s="114"/>
      <c r="B210" s="122"/>
      <c r="C210" s="68"/>
      <c r="D210" s="123"/>
      <c r="E210" s="68"/>
      <c r="F210" s="123"/>
      <c r="G210" s="68"/>
      <c r="H210" s="123"/>
      <c r="I210" s="99"/>
      <c r="J210" s="123"/>
      <c r="K210" s="70"/>
      <c r="L210" s="70"/>
      <c r="M210" s="195"/>
    </row>
    <row r="211" spans="1:13" ht="11.25" customHeight="1" x14ac:dyDescent="0.2">
      <c r="A211" s="114"/>
      <c r="B211" s="117"/>
      <c r="C211" s="66"/>
      <c r="D211" s="67" t="s">
        <v>246</v>
      </c>
      <c r="E211" s="66"/>
      <c r="F211" s="80"/>
      <c r="G211" s="66"/>
      <c r="H211" s="80"/>
      <c r="I211" s="95"/>
      <c r="J211" s="67"/>
      <c r="K211" s="725"/>
      <c r="L211" s="725"/>
      <c r="M211" s="105"/>
    </row>
    <row r="212" spans="1:13" ht="11.25" customHeight="1" x14ac:dyDescent="0.2">
      <c r="A212" s="114"/>
      <c r="B212" s="117"/>
      <c r="C212" s="68" t="s">
        <v>222</v>
      </c>
      <c r="D212" s="69" t="s">
        <v>226</v>
      </c>
      <c r="E212" s="68"/>
      <c r="F212" s="123"/>
      <c r="G212" s="68"/>
      <c r="H212" s="123"/>
      <c r="I212" s="99"/>
      <c r="J212" s="69"/>
      <c r="K212" s="70"/>
      <c r="L212" s="70"/>
      <c r="M212" s="101"/>
    </row>
    <row r="213" spans="1:13" ht="11.25" customHeight="1" x14ac:dyDescent="0.2">
      <c r="A213" s="114"/>
      <c r="B213" s="118"/>
      <c r="C213" s="65"/>
      <c r="D213" s="31"/>
      <c r="E213" s="65"/>
      <c r="G213" s="65"/>
      <c r="I213" s="92"/>
      <c r="J213" s="227" t="s">
        <v>349</v>
      </c>
      <c r="K213" s="227"/>
      <c r="L213" s="227" t="s">
        <v>350</v>
      </c>
      <c r="M213" s="778"/>
    </row>
    <row r="214" spans="1:13" ht="11.25" customHeight="1" x14ac:dyDescent="0.2">
      <c r="A214" s="114"/>
      <c r="B214" s="122"/>
      <c r="C214" s="65" t="s">
        <v>233</v>
      </c>
      <c r="D214" s="31"/>
      <c r="E214" s="224">
        <v>1.42</v>
      </c>
      <c r="F214" s="3" t="s">
        <v>144</v>
      </c>
      <c r="G214" s="68"/>
      <c r="H214" s="687"/>
      <c r="I214" s="92"/>
      <c r="J214" s="251"/>
      <c r="K214" s="31"/>
      <c r="L214" s="85"/>
      <c r="M214" s="94"/>
    </row>
    <row r="215" spans="1:13" ht="11.25" customHeight="1" x14ac:dyDescent="0.2">
      <c r="A215" s="114"/>
      <c r="B215" s="117"/>
      <c r="C215" s="66"/>
      <c r="D215" s="67"/>
      <c r="E215" s="187"/>
      <c r="F215" s="80"/>
      <c r="G215" s="66"/>
      <c r="H215" s="80"/>
      <c r="I215" s="95"/>
      <c r="J215" s="96"/>
      <c r="K215" s="96"/>
      <c r="L215" s="96"/>
      <c r="M215" s="97"/>
    </row>
    <row r="216" spans="1:13" ht="11.25" customHeight="1" x14ac:dyDescent="0.2">
      <c r="A216" s="114"/>
      <c r="B216" s="117"/>
      <c r="C216" s="68" t="s">
        <v>235</v>
      </c>
      <c r="D216" s="169" t="s">
        <v>348</v>
      </c>
      <c r="E216" s="770">
        <v>2.8000000000000001E-2</v>
      </c>
      <c r="F216" s="70" t="s">
        <v>236</v>
      </c>
      <c r="G216" s="68"/>
      <c r="H216" s="687"/>
      <c r="I216" s="779"/>
      <c r="J216" s="69"/>
      <c r="K216" s="69"/>
      <c r="L216" s="100"/>
      <c r="M216" s="101"/>
    </row>
    <row r="217" spans="1:13" ht="11.25" customHeight="1" x14ac:dyDescent="0.2">
      <c r="A217" s="114"/>
      <c r="B217" s="118"/>
      <c r="C217" s="65"/>
      <c r="D217" s="31"/>
      <c r="E217" s="224"/>
      <c r="G217" s="65"/>
      <c r="I217" s="92"/>
      <c r="J217" s="85"/>
      <c r="K217" s="85"/>
      <c r="L217" s="85"/>
      <c r="M217" s="94"/>
    </row>
    <row r="218" spans="1:13" ht="11.25" customHeight="1" x14ac:dyDescent="0.2">
      <c r="A218" s="114"/>
      <c r="B218" s="122"/>
      <c r="C218" s="65" t="s">
        <v>237</v>
      </c>
      <c r="D218" s="31" t="s">
        <v>238</v>
      </c>
      <c r="E218" s="780">
        <v>0.45</v>
      </c>
      <c r="F218" s="3" t="s">
        <v>239</v>
      </c>
      <c r="G218" s="68"/>
      <c r="H218" s="687"/>
      <c r="I218" s="92"/>
      <c r="J218" s="31"/>
      <c r="K218" s="85"/>
      <c r="L218" s="85"/>
      <c r="M218" s="94"/>
    </row>
    <row r="219" spans="1:13" ht="11.25" customHeight="1" x14ac:dyDescent="0.2">
      <c r="A219" s="114"/>
      <c r="B219" s="117"/>
      <c r="C219" s="66"/>
      <c r="D219" s="67"/>
      <c r="E219" s="187"/>
      <c r="F219" s="80"/>
      <c r="G219" s="66"/>
      <c r="H219" s="80"/>
      <c r="I219" s="95"/>
      <c r="J219" s="96"/>
      <c r="K219" s="96"/>
      <c r="L219" s="96"/>
      <c r="M219" s="105"/>
    </row>
    <row r="220" spans="1:13" ht="11.25" customHeight="1" x14ac:dyDescent="0.2">
      <c r="A220" s="114"/>
      <c r="B220" s="117"/>
      <c r="C220" s="68" t="s">
        <v>240</v>
      </c>
      <c r="D220" s="69"/>
      <c r="E220" s="755">
        <v>0.19</v>
      </c>
      <c r="F220" s="70" t="s">
        <v>175</v>
      </c>
      <c r="G220" s="68"/>
      <c r="H220" s="687"/>
      <c r="I220" s="99"/>
      <c r="J220" s="69"/>
      <c r="K220" s="69"/>
      <c r="L220" s="100"/>
      <c r="M220" s="101"/>
    </row>
    <row r="221" spans="1:13" ht="11.25" customHeight="1" x14ac:dyDescent="0.2">
      <c r="A221" s="114"/>
      <c r="B221" s="118"/>
      <c r="C221" s="65"/>
      <c r="D221" s="31"/>
      <c r="E221" s="224"/>
      <c r="G221" s="65"/>
      <c r="I221" s="92"/>
      <c r="J221" s="85"/>
      <c r="K221" s="85"/>
      <c r="L221" s="85"/>
      <c r="M221" s="213"/>
    </row>
    <row r="222" spans="1:13" ht="11.25" customHeight="1" x14ac:dyDescent="0.2">
      <c r="A222" s="114"/>
      <c r="B222" s="122"/>
      <c r="C222" s="65" t="s">
        <v>241</v>
      </c>
      <c r="E222" s="224">
        <v>0.06</v>
      </c>
      <c r="F222" s="3" t="s">
        <v>175</v>
      </c>
      <c r="G222" s="65"/>
      <c r="H222" s="771"/>
      <c r="I222" s="92"/>
      <c r="J222" s="781"/>
      <c r="K222" s="214"/>
      <c r="L222" s="782"/>
      <c r="M222" s="783"/>
    </row>
    <row r="223" spans="1:13" ht="11.25" customHeight="1" x14ac:dyDescent="0.2">
      <c r="A223" s="114"/>
      <c r="B223" s="117"/>
      <c r="C223" s="66"/>
      <c r="D223" s="67"/>
      <c r="E223" s="187"/>
      <c r="F223" s="80"/>
      <c r="G223" s="66"/>
      <c r="H223" s="80"/>
      <c r="I223" s="95"/>
      <c r="J223" s="96"/>
      <c r="K223" s="96"/>
      <c r="L223" s="96"/>
      <c r="M223" s="758"/>
    </row>
    <row r="224" spans="1:13" ht="11.25" customHeight="1" x14ac:dyDescent="0.2">
      <c r="A224" s="114"/>
      <c r="B224" s="117"/>
      <c r="C224" s="68" t="s">
        <v>242</v>
      </c>
      <c r="D224" s="123"/>
      <c r="E224" s="760">
        <v>0.04</v>
      </c>
      <c r="F224" s="70" t="s">
        <v>175</v>
      </c>
      <c r="G224" s="68"/>
      <c r="H224" s="687"/>
      <c r="I224" s="99"/>
      <c r="J224" s="228"/>
      <c r="K224" s="211"/>
      <c r="L224" s="228"/>
      <c r="M224" s="212"/>
    </row>
    <row r="225" spans="1:13" ht="11.25" customHeight="1" x14ac:dyDescent="0.2">
      <c r="A225" s="114"/>
      <c r="B225" s="118"/>
      <c r="C225" s="65"/>
      <c r="D225" s="31"/>
      <c r="E225" s="224"/>
      <c r="F225" s="3"/>
      <c r="G225" s="65"/>
      <c r="I225" s="110"/>
      <c r="J225" s="214"/>
      <c r="K225" s="214"/>
      <c r="L225" s="383"/>
      <c r="M225" s="213"/>
    </row>
    <row r="226" spans="1:13" ht="11.25" customHeight="1" x14ac:dyDescent="0.2">
      <c r="A226" s="114"/>
      <c r="B226" s="122"/>
      <c r="C226" s="68" t="s">
        <v>243</v>
      </c>
      <c r="D226" s="69" t="s">
        <v>244</v>
      </c>
      <c r="E226" s="206">
        <v>1</v>
      </c>
      <c r="F226" s="70" t="s">
        <v>60</v>
      </c>
      <c r="G226" s="688"/>
      <c r="H226" s="687"/>
      <c r="I226" s="112"/>
      <c r="J226" s="687"/>
      <c r="K226" s="211"/>
      <c r="L226" s="184"/>
      <c r="M226" s="686"/>
    </row>
    <row r="227" spans="1:13" ht="11.25" customHeight="1" x14ac:dyDescent="0.2">
      <c r="A227" s="114"/>
      <c r="B227" s="117"/>
      <c r="C227" s="65"/>
      <c r="D227" s="784"/>
      <c r="E227" s="65"/>
      <c r="F227" s="3"/>
      <c r="G227" s="785"/>
      <c r="H227" s="75"/>
      <c r="I227" s="92"/>
      <c r="J227" s="721"/>
      <c r="K227" s="85"/>
      <c r="L227" s="85"/>
      <c r="M227" s="102"/>
    </row>
    <row r="228" spans="1:13" ht="11.25" customHeight="1" x14ac:dyDescent="0.2">
      <c r="A228" s="114"/>
      <c r="B228" s="122"/>
      <c r="C228" s="68"/>
      <c r="D228" s="786"/>
      <c r="E228" s="68"/>
      <c r="F228" s="70"/>
      <c r="G228" s="98"/>
      <c r="H228" s="45"/>
      <c r="I228" s="99"/>
      <c r="J228" s="763"/>
      <c r="K228" s="100"/>
      <c r="L228" s="100"/>
      <c r="M228" s="106"/>
    </row>
    <row r="229" spans="1:13" ht="11.25" customHeight="1" x14ac:dyDescent="0.2">
      <c r="A229" s="114"/>
      <c r="B229" s="117"/>
      <c r="C229" s="65"/>
      <c r="D229" s="31"/>
      <c r="E229" s="65"/>
      <c r="F229" s="3"/>
      <c r="G229" s="787"/>
      <c r="H229" s="721"/>
      <c r="I229" s="772"/>
      <c r="J229" s="147"/>
      <c r="K229" s="31"/>
      <c r="L229" s="31"/>
      <c r="M229" s="189"/>
    </row>
    <row r="230" spans="1:13" ht="11.25" customHeight="1" x14ac:dyDescent="0.2">
      <c r="A230" s="114"/>
      <c r="B230" s="122"/>
      <c r="C230" s="68"/>
      <c r="D230" s="69"/>
      <c r="E230" s="68"/>
      <c r="F230" s="70"/>
      <c r="G230" s="718"/>
      <c r="H230" s="763"/>
      <c r="I230" s="779"/>
      <c r="J230" s="146"/>
      <c r="K230" s="69"/>
      <c r="L230" s="69"/>
      <c r="M230" s="191"/>
    </row>
    <row r="231" spans="1:13" ht="11.25" customHeight="1" x14ac:dyDescent="0.2">
      <c r="A231" s="114"/>
      <c r="B231" s="117"/>
      <c r="C231" s="65"/>
      <c r="D231" s="31"/>
      <c r="E231" s="65"/>
      <c r="F231" s="3"/>
      <c r="G231" s="787"/>
      <c r="H231" s="721"/>
      <c r="I231" s="110"/>
      <c r="J231" s="788"/>
      <c r="K231" s="31"/>
      <c r="L231" s="31"/>
      <c r="M231" s="189"/>
    </row>
    <row r="232" spans="1:13" ht="11.25" customHeight="1" x14ac:dyDescent="0.2">
      <c r="A232" s="114"/>
      <c r="B232" s="122"/>
      <c r="C232" s="68"/>
      <c r="D232" s="146"/>
      <c r="E232" s="68"/>
      <c r="F232" s="70"/>
      <c r="G232" s="718"/>
      <c r="H232" s="763"/>
      <c r="I232" s="112"/>
      <c r="J232" s="69"/>
      <c r="K232" s="69"/>
      <c r="L232" s="69"/>
      <c r="M232" s="196"/>
    </row>
    <row r="233" spans="1:13" ht="11.25" customHeight="1" x14ac:dyDescent="0.2">
      <c r="A233" s="114"/>
      <c r="B233" s="117"/>
      <c r="C233" s="65"/>
      <c r="D233" s="31"/>
      <c r="E233" s="65"/>
      <c r="F233" s="3"/>
      <c r="G233" s="787"/>
      <c r="H233" s="721"/>
      <c r="I233" s="110"/>
      <c r="J233" s="788"/>
      <c r="K233" s="31"/>
      <c r="L233" s="31"/>
      <c r="M233" s="189"/>
    </row>
    <row r="234" spans="1:13" ht="11.25" customHeight="1" x14ac:dyDescent="0.2">
      <c r="A234" s="114"/>
      <c r="B234" s="122"/>
      <c r="C234" s="68"/>
      <c r="D234" s="146"/>
      <c r="E234" s="68"/>
      <c r="F234" s="70"/>
      <c r="G234" s="98"/>
      <c r="H234" s="763"/>
      <c r="I234" s="112"/>
      <c r="J234" s="69"/>
      <c r="K234" s="69"/>
      <c r="L234" s="69"/>
      <c r="M234" s="191"/>
    </row>
    <row r="235" spans="1:13" ht="11.25" customHeight="1" x14ac:dyDescent="0.2">
      <c r="A235" s="114"/>
      <c r="B235" s="117"/>
      <c r="C235" s="65"/>
      <c r="D235" s="31"/>
      <c r="E235" s="65"/>
      <c r="F235" s="3"/>
      <c r="G235" s="787"/>
      <c r="H235" s="721"/>
      <c r="I235" s="92"/>
      <c r="J235" s="31"/>
      <c r="K235" s="85"/>
      <c r="L235" s="85"/>
      <c r="M235" s="189"/>
    </row>
    <row r="236" spans="1:13" ht="11.25" customHeight="1" x14ac:dyDescent="0.2">
      <c r="A236" s="114"/>
      <c r="B236" s="122"/>
      <c r="C236" s="68"/>
      <c r="D236" s="146"/>
      <c r="E236" s="68"/>
      <c r="F236" s="70"/>
      <c r="G236" s="718"/>
      <c r="H236" s="763"/>
      <c r="I236" s="99"/>
      <c r="J236" s="789"/>
      <c r="K236" s="100"/>
      <c r="L236" s="100"/>
      <c r="M236" s="191"/>
    </row>
    <row r="237" spans="1:13" ht="11.25" customHeight="1" x14ac:dyDescent="0.2">
      <c r="A237" s="114"/>
      <c r="B237" s="117"/>
      <c r="C237" s="66"/>
      <c r="D237" s="67"/>
      <c r="E237" s="66"/>
      <c r="F237" s="77"/>
      <c r="G237" s="740"/>
      <c r="H237" s="790"/>
      <c r="I237" s="95"/>
      <c r="J237" s="67"/>
      <c r="K237" s="96"/>
      <c r="L237" s="96"/>
      <c r="M237" s="192"/>
    </row>
    <row r="238" spans="1:13" ht="11.25" customHeight="1" x14ac:dyDescent="0.2">
      <c r="A238" s="114"/>
      <c r="B238" s="117"/>
      <c r="C238" s="68"/>
      <c r="D238" s="69"/>
      <c r="E238" s="68"/>
      <c r="F238" s="70"/>
      <c r="G238" s="718"/>
      <c r="H238" s="763"/>
      <c r="I238" s="99"/>
      <c r="J238" s="789"/>
      <c r="K238" s="100"/>
      <c r="L238" s="100"/>
      <c r="M238" s="191"/>
    </row>
    <row r="239" spans="1:13" ht="11.25" customHeight="1" x14ac:dyDescent="0.2">
      <c r="A239" s="114"/>
      <c r="B239" s="118"/>
      <c r="C239" s="65"/>
      <c r="D239" s="31"/>
      <c r="E239" s="65"/>
      <c r="F239" s="3"/>
      <c r="G239" s="787"/>
      <c r="H239" s="721"/>
      <c r="I239" s="92"/>
      <c r="J239" s="31"/>
      <c r="K239" s="85"/>
      <c r="L239" s="85"/>
      <c r="M239" s="189"/>
    </row>
    <row r="240" spans="1:13" ht="11.25" customHeight="1" x14ac:dyDescent="0.2">
      <c r="A240" s="114"/>
      <c r="B240" s="122"/>
      <c r="C240" s="65"/>
      <c r="D240" s="31"/>
      <c r="E240" s="65"/>
      <c r="F240" s="3"/>
      <c r="G240" s="787"/>
      <c r="H240" s="721"/>
      <c r="I240" s="92"/>
      <c r="J240" s="31"/>
      <c r="K240" s="85"/>
      <c r="L240" s="85"/>
      <c r="M240" s="189"/>
    </row>
    <row r="241" spans="1:13" ht="11.25" customHeight="1" x14ac:dyDescent="0.2">
      <c r="A241" s="114"/>
      <c r="B241" s="117"/>
      <c r="C241" s="66"/>
      <c r="D241" s="67"/>
      <c r="E241" s="66"/>
      <c r="F241" s="77"/>
      <c r="G241" s="740"/>
      <c r="H241" s="790"/>
      <c r="I241" s="95"/>
      <c r="J241" s="67"/>
      <c r="K241" s="96"/>
      <c r="L241" s="96"/>
      <c r="M241" s="192"/>
    </row>
    <row r="242" spans="1:13" ht="11.25" customHeight="1" x14ac:dyDescent="0.2">
      <c r="A242" s="114"/>
      <c r="B242" s="117"/>
      <c r="C242" s="68"/>
      <c r="D242" s="69"/>
      <c r="E242" s="68"/>
      <c r="F242" s="70"/>
      <c r="G242" s="718"/>
      <c r="H242" s="763"/>
      <c r="I242" s="99"/>
      <c r="J242" s="791"/>
      <c r="K242" s="100"/>
      <c r="L242" s="100"/>
      <c r="M242" s="191"/>
    </row>
    <row r="243" spans="1:13" ht="11.25" customHeight="1" x14ac:dyDescent="0.2">
      <c r="A243" s="114"/>
      <c r="B243" s="118"/>
      <c r="C243" s="65"/>
      <c r="D243" s="31"/>
      <c r="E243" s="65"/>
      <c r="F243" s="3"/>
      <c r="G243" s="787"/>
      <c r="H243" s="721"/>
      <c r="I243" s="92"/>
      <c r="J243" s="31"/>
      <c r="K243" s="85"/>
      <c r="L243" s="85"/>
      <c r="M243" s="189"/>
    </row>
    <row r="244" spans="1:13" ht="11.25" customHeight="1" x14ac:dyDescent="0.2">
      <c r="A244" s="114"/>
      <c r="B244" s="122"/>
      <c r="C244" s="121"/>
      <c r="D244" s="31"/>
      <c r="E244" s="65"/>
      <c r="F244" s="3"/>
      <c r="G244" s="787"/>
      <c r="H244" s="721"/>
      <c r="I244" s="92"/>
      <c r="J244" s="31"/>
      <c r="K244" s="85"/>
      <c r="L244" s="85"/>
      <c r="M244" s="189"/>
    </row>
    <row r="245" spans="1:13" ht="11.25" customHeight="1" x14ac:dyDescent="0.2">
      <c r="A245" s="114"/>
      <c r="B245" s="117"/>
      <c r="C245" s="66"/>
      <c r="D245" s="67"/>
      <c r="E245" s="66"/>
      <c r="F245" s="77"/>
      <c r="G245" s="740"/>
      <c r="H245" s="790"/>
      <c r="I245" s="95"/>
      <c r="J245" s="67"/>
      <c r="K245" s="96"/>
      <c r="L245" s="96"/>
      <c r="M245" s="192"/>
    </row>
    <row r="246" spans="1:13" ht="11.25" customHeight="1" x14ac:dyDescent="0.2">
      <c r="A246" s="114"/>
      <c r="B246" s="117"/>
      <c r="C246" s="68"/>
      <c r="D246" s="69"/>
      <c r="E246" s="68"/>
      <c r="F246" s="70"/>
      <c r="G246" s="718"/>
      <c r="H246" s="763"/>
      <c r="I246" s="99"/>
      <c r="J246" s="69"/>
      <c r="K246" s="100"/>
      <c r="L246" s="100"/>
      <c r="M246" s="191"/>
    </row>
    <row r="247" spans="1:13" ht="11.25" customHeight="1" x14ac:dyDescent="0.2">
      <c r="A247" s="114"/>
      <c r="B247" s="118"/>
      <c r="C247" s="66"/>
      <c r="D247" s="67"/>
      <c r="E247" s="66"/>
      <c r="F247" s="77"/>
      <c r="G247" s="740"/>
      <c r="H247" s="790"/>
      <c r="I247" s="95"/>
      <c r="J247" s="67"/>
      <c r="K247" s="96"/>
      <c r="L247" s="96"/>
      <c r="M247" s="192"/>
    </row>
    <row r="248" spans="1:13" ht="11.25" customHeight="1" x14ac:dyDescent="0.2">
      <c r="A248" s="114"/>
      <c r="B248" s="122"/>
      <c r="C248" s="68"/>
      <c r="D248" s="69"/>
      <c r="E248" s="68"/>
      <c r="F248" s="70"/>
      <c r="G248" s="718"/>
      <c r="H248" s="763"/>
      <c r="I248" s="99"/>
      <c r="J248" s="69"/>
      <c r="K248" s="100"/>
      <c r="L248" s="100"/>
      <c r="M248" s="191"/>
    </row>
    <row r="249" spans="1:13" ht="11.25" customHeight="1" x14ac:dyDescent="0.2">
      <c r="A249" s="114"/>
      <c r="B249" s="117"/>
      <c r="C249" s="65"/>
      <c r="D249" s="31"/>
      <c r="E249" s="65"/>
      <c r="F249" s="3"/>
      <c r="G249" s="787"/>
      <c r="H249" s="721"/>
      <c r="I249" s="92"/>
      <c r="K249" s="93"/>
      <c r="L249" s="93"/>
      <c r="M249" s="188"/>
    </row>
    <row r="250" spans="1:13" ht="11.25" customHeight="1" x14ac:dyDescent="0.2">
      <c r="A250" s="114"/>
      <c r="B250" s="124"/>
      <c r="C250" s="108" t="s">
        <v>164</v>
      </c>
      <c r="D250" s="59"/>
      <c r="E250" s="58"/>
      <c r="F250" s="2"/>
      <c r="G250" s="58"/>
      <c r="H250" s="774"/>
      <c r="I250" s="109" t="s">
        <v>205</v>
      </c>
      <c r="J250" s="89"/>
      <c r="K250" s="2"/>
      <c r="L250" s="2"/>
      <c r="M250" s="197" t="s">
        <v>247</v>
      </c>
    </row>
    <row r="251" spans="1:13" ht="10.5" customHeight="1" x14ac:dyDescent="0.2">
      <c r="B251" s="114"/>
      <c r="C251" s="3"/>
      <c r="D251" s="31"/>
      <c r="H251" s="721"/>
      <c r="I251" s="3"/>
      <c r="J251" s="75"/>
      <c r="M251" s="792"/>
    </row>
    <row r="252" spans="1:13" ht="10.5" customHeight="1" x14ac:dyDescent="0.2">
      <c r="B252" s="114"/>
      <c r="C252" s="3"/>
      <c r="D252" s="31"/>
      <c r="H252" s="721"/>
      <c r="I252" s="3"/>
      <c r="J252" s="75"/>
      <c r="M252" s="792"/>
    </row>
    <row r="253" spans="1:13" ht="10.5" customHeight="1" x14ac:dyDescent="0.2">
      <c r="B253" s="793"/>
      <c r="C253" s="794" t="str">
        <f>C203</f>
        <v>令和７年度（繰越）ヤンバルクイナ飼育・繁殖施設屋根改修工事</v>
      </c>
      <c r="D253" s="795"/>
      <c r="E253" s="9"/>
      <c r="F253" s="9"/>
      <c r="G253" s="9"/>
      <c r="H253" s="796"/>
      <c r="I253" s="35"/>
      <c r="J253" s="797"/>
      <c r="K253" s="9"/>
      <c r="L253" s="9"/>
      <c r="M253" s="798"/>
    </row>
    <row r="254" spans="1:13" ht="11.15" customHeight="1" x14ac:dyDescent="0.2">
      <c r="B254" s="117"/>
      <c r="I254" s="3"/>
      <c r="K254" s="93"/>
      <c r="L254" s="93"/>
      <c r="M254" s="188"/>
    </row>
    <row r="255" spans="1:13" ht="24.9" customHeight="1" x14ac:dyDescent="0.2">
      <c r="B255" s="117"/>
      <c r="C255" s="3" t="s">
        <v>248</v>
      </c>
      <c r="D255" s="889" t="s">
        <v>185</v>
      </c>
      <c r="E255" s="889"/>
      <c r="F255" s="889"/>
      <c r="G255" s="889"/>
      <c r="H255" s="889"/>
      <c r="I255" s="3"/>
      <c r="K255" s="93"/>
      <c r="L255" s="93"/>
      <c r="M255" s="188"/>
    </row>
    <row r="256" spans="1:13" ht="11.15" customHeight="1" x14ac:dyDescent="0.2">
      <c r="B256" s="117"/>
      <c r="E256" s="31"/>
      <c r="I256" s="3"/>
      <c r="K256" s="3"/>
      <c r="L256" s="3"/>
      <c r="M256" s="188"/>
    </row>
    <row r="257" spans="2:13" ht="11.15" customHeight="1" x14ac:dyDescent="0.2">
      <c r="B257" s="117"/>
      <c r="C257" s="461" t="s">
        <v>142</v>
      </c>
      <c r="D257" s="31"/>
      <c r="F257" s="31" t="s">
        <v>249</v>
      </c>
      <c r="G257" s="148"/>
      <c r="I257" s="190" t="s">
        <v>338</v>
      </c>
      <c r="K257" s="93"/>
      <c r="L257" s="93"/>
      <c r="M257" s="188"/>
    </row>
    <row r="258" spans="2:13" ht="11.15" customHeight="1" x14ac:dyDescent="0.2">
      <c r="B258" s="118"/>
      <c r="C258" s="119"/>
      <c r="D258" s="80"/>
      <c r="E258" s="119"/>
      <c r="F258" s="80"/>
      <c r="G258" s="66"/>
      <c r="H258" s="80"/>
      <c r="I258" s="95"/>
      <c r="J258" s="80"/>
      <c r="K258" s="725"/>
      <c r="L258" s="725"/>
      <c r="M258" s="726"/>
    </row>
    <row r="259" spans="2:13" ht="11.15" customHeight="1" x14ac:dyDescent="0.2">
      <c r="B259" s="120" t="s">
        <v>8</v>
      </c>
      <c r="C259" s="121" t="s">
        <v>110</v>
      </c>
      <c r="D259" s="3" t="s">
        <v>111</v>
      </c>
      <c r="E259" s="121" t="s">
        <v>112</v>
      </c>
      <c r="F259" s="3" t="s">
        <v>113</v>
      </c>
      <c r="G259" s="121" t="s">
        <v>114</v>
      </c>
      <c r="H259" s="3" t="s">
        <v>115</v>
      </c>
      <c r="I259" s="892" t="s">
        <v>116</v>
      </c>
      <c r="J259" s="841"/>
      <c r="K259" s="841"/>
      <c r="L259" s="841"/>
      <c r="M259" s="893"/>
    </row>
    <row r="260" spans="2:13" ht="11.15" customHeight="1" x14ac:dyDescent="0.2">
      <c r="B260" s="122"/>
      <c r="C260" s="68"/>
      <c r="D260" s="123"/>
      <c r="E260" s="68"/>
      <c r="F260" s="123"/>
      <c r="G260" s="68"/>
      <c r="H260" s="123"/>
      <c r="I260" s="99"/>
      <c r="J260" s="123"/>
      <c r="K260" s="70"/>
      <c r="L260" s="70"/>
      <c r="M260" s="195"/>
    </row>
    <row r="261" spans="2:13" ht="11.25" customHeight="1" x14ac:dyDescent="0.2">
      <c r="B261" s="117"/>
      <c r="C261" s="65"/>
      <c r="D261" s="31" t="s">
        <v>250</v>
      </c>
      <c r="E261" s="65"/>
      <c r="G261" s="65"/>
      <c r="I261" s="92"/>
      <c r="J261" s="31"/>
      <c r="K261" s="93"/>
      <c r="L261" s="93"/>
      <c r="M261" s="189"/>
    </row>
    <row r="262" spans="2:13" ht="11.25" customHeight="1" x14ac:dyDescent="0.2">
      <c r="B262" s="117"/>
      <c r="C262" s="666" t="s">
        <v>142</v>
      </c>
      <c r="D262" s="31" t="s">
        <v>225</v>
      </c>
      <c r="E262" s="65"/>
      <c r="G262" s="65"/>
      <c r="I262" s="92"/>
      <c r="J262" s="31"/>
      <c r="K262" s="3"/>
      <c r="L262" s="3"/>
      <c r="M262" s="189"/>
    </row>
    <row r="263" spans="2:13" ht="11.25" customHeight="1" x14ac:dyDescent="0.2">
      <c r="B263" s="118"/>
      <c r="C263" s="66"/>
      <c r="D263" s="67"/>
      <c r="E263" s="187"/>
      <c r="F263" s="77"/>
      <c r="G263" s="66"/>
      <c r="H263" s="80"/>
      <c r="I263" s="111"/>
      <c r="J263" s="244"/>
      <c r="K263" s="244"/>
      <c r="L263" s="244"/>
      <c r="M263" s="105"/>
    </row>
    <row r="264" spans="2:13" ht="11.25" customHeight="1" x14ac:dyDescent="0.2">
      <c r="B264" s="122"/>
      <c r="C264" s="68" t="s">
        <v>228</v>
      </c>
      <c r="D264" s="69"/>
      <c r="E264" s="760">
        <v>0.13</v>
      </c>
      <c r="F264" s="70" t="s">
        <v>197</v>
      </c>
      <c r="G264" s="382"/>
      <c r="H264" s="45"/>
      <c r="I264" s="112"/>
      <c r="J264" s="677" t="s">
        <v>345</v>
      </c>
      <c r="K264" s="69"/>
      <c r="L264" s="184"/>
      <c r="M264" s="101"/>
    </row>
    <row r="265" spans="2:13" ht="11.25" customHeight="1" x14ac:dyDescent="0.2">
      <c r="B265" s="117"/>
      <c r="C265" s="65"/>
      <c r="D265" s="31"/>
      <c r="E265" s="224"/>
      <c r="F265" s="3"/>
      <c r="G265" s="65"/>
      <c r="H265" s="80"/>
      <c r="I265" s="110"/>
      <c r="J265" s="227"/>
      <c r="K265" s="214"/>
      <c r="L265" s="145"/>
      <c r="M265" s="102"/>
    </row>
    <row r="266" spans="2:13" ht="11.25" customHeight="1" x14ac:dyDescent="0.2">
      <c r="B266" s="117"/>
      <c r="C266" s="717" t="s">
        <v>347</v>
      </c>
      <c r="D266" s="69" t="s">
        <v>359</v>
      </c>
      <c r="E266" s="206">
        <v>1</v>
      </c>
      <c r="F266" s="70" t="s">
        <v>60</v>
      </c>
      <c r="G266" s="732"/>
      <c r="H266" s="75"/>
      <c r="I266" s="110"/>
      <c r="J266" s="45"/>
      <c r="K266" s="211"/>
      <c r="L266" s="184"/>
      <c r="M266" s="101"/>
    </row>
    <row r="267" spans="2:13" ht="11.25" customHeight="1" x14ac:dyDescent="0.2">
      <c r="B267" s="118"/>
      <c r="C267" s="65"/>
      <c r="D267" s="31"/>
      <c r="E267" s="224"/>
      <c r="F267" s="80"/>
      <c r="G267" s="66"/>
      <c r="H267" s="66"/>
      <c r="I267" s="95"/>
      <c r="J267" s="80"/>
      <c r="K267" s="725"/>
      <c r="L267" s="725"/>
      <c r="M267" s="97"/>
    </row>
    <row r="268" spans="2:13" ht="11.25" customHeight="1" x14ac:dyDescent="0.2">
      <c r="B268" s="122"/>
      <c r="C268" s="68"/>
      <c r="D268" s="69"/>
      <c r="E268" s="799"/>
      <c r="F268" s="70"/>
      <c r="G268" s="98"/>
      <c r="H268" s="75"/>
      <c r="I268" s="99"/>
      <c r="J268" s="69"/>
      <c r="K268" s="69"/>
      <c r="L268" s="69"/>
      <c r="M268" s="191"/>
    </row>
    <row r="269" spans="2:13" ht="11.25" customHeight="1" x14ac:dyDescent="0.2">
      <c r="B269" s="117"/>
      <c r="C269" s="65"/>
      <c r="D269" s="31"/>
      <c r="E269" s="224"/>
      <c r="G269" s="65"/>
      <c r="H269" s="66"/>
      <c r="I269" s="92"/>
      <c r="J269" s="788"/>
      <c r="K269" s="31"/>
      <c r="L269" s="31"/>
      <c r="M269" s="102"/>
    </row>
    <row r="270" spans="2:13" ht="11.25" customHeight="1" x14ac:dyDescent="0.2">
      <c r="B270" s="117"/>
      <c r="C270" s="68"/>
      <c r="D270" s="69"/>
      <c r="E270" s="766"/>
      <c r="F270" s="70"/>
      <c r="G270" s="98"/>
      <c r="H270" s="75"/>
      <c r="I270" s="99"/>
      <c r="J270" s="184"/>
      <c r="K270" s="69"/>
      <c r="L270" s="69"/>
      <c r="M270" s="191"/>
    </row>
    <row r="271" spans="2:13" ht="11.25" customHeight="1" x14ac:dyDescent="0.2">
      <c r="B271" s="118"/>
      <c r="C271" s="66"/>
      <c r="D271" s="67"/>
      <c r="E271" s="187"/>
      <c r="F271" s="80"/>
      <c r="G271" s="66"/>
      <c r="H271" s="80"/>
      <c r="I271" s="95"/>
      <c r="J271" s="244"/>
      <c r="K271" s="756"/>
      <c r="L271" s="757"/>
      <c r="M271" s="758"/>
    </row>
    <row r="272" spans="2:13" ht="11.25" customHeight="1" x14ac:dyDescent="0.2">
      <c r="B272" s="122"/>
      <c r="C272" s="68"/>
      <c r="D272" s="123"/>
      <c r="E272" s="206"/>
      <c r="F272" s="70"/>
      <c r="G272" s="163"/>
      <c r="H272" s="75"/>
      <c r="I272" s="99"/>
      <c r="J272" s="69"/>
      <c r="K272" s="69"/>
      <c r="L272" s="69"/>
      <c r="M272" s="191"/>
    </row>
    <row r="273" spans="2:13" ht="11.25" customHeight="1" x14ac:dyDescent="0.2">
      <c r="B273" s="117"/>
      <c r="C273" s="65"/>
      <c r="D273" s="31"/>
      <c r="E273" s="224"/>
      <c r="G273" s="65"/>
      <c r="H273" s="80"/>
      <c r="I273" s="92"/>
      <c r="J273" s="244"/>
      <c r="K273" s="756"/>
      <c r="L273" s="757"/>
      <c r="M273" s="758"/>
    </row>
    <row r="274" spans="2:13" ht="11.25" customHeight="1" x14ac:dyDescent="0.2">
      <c r="B274" s="117"/>
      <c r="C274" s="68"/>
      <c r="D274" s="69"/>
      <c r="E274" s="800"/>
      <c r="F274" s="70"/>
      <c r="G274" s="68"/>
      <c r="H274" s="75"/>
      <c r="I274" s="99"/>
      <c r="J274" s="69"/>
      <c r="K274" s="69"/>
      <c r="L274" s="69"/>
      <c r="M274" s="191"/>
    </row>
    <row r="275" spans="2:13" ht="11.25" customHeight="1" x14ac:dyDescent="0.2">
      <c r="B275" s="118"/>
      <c r="C275" s="66"/>
      <c r="D275" s="67"/>
      <c r="E275" s="187"/>
      <c r="F275" s="77"/>
      <c r="G275" s="66"/>
      <c r="H275" s="80"/>
      <c r="I275" s="111"/>
      <c r="J275" s="756"/>
      <c r="K275" s="756"/>
      <c r="L275" s="761"/>
      <c r="M275" s="758"/>
    </row>
    <row r="276" spans="2:13" ht="11.25" customHeight="1" x14ac:dyDescent="0.2">
      <c r="B276" s="122"/>
      <c r="C276" s="68"/>
      <c r="D276" s="69"/>
      <c r="E276" s="206"/>
      <c r="F276" s="70"/>
      <c r="G276" s="98"/>
      <c r="H276" s="45"/>
      <c r="I276" s="112"/>
      <c r="J276" s="763"/>
      <c r="K276" s="100"/>
      <c r="L276" s="100"/>
      <c r="M276" s="106"/>
    </row>
    <row r="277" spans="2:13" ht="11.25" customHeight="1" x14ac:dyDescent="0.2">
      <c r="B277" s="117"/>
      <c r="C277" s="65"/>
      <c r="D277" s="31"/>
      <c r="E277" s="224"/>
      <c r="F277" s="3"/>
      <c r="G277" s="65"/>
      <c r="H277" s="80"/>
      <c r="I277" s="110"/>
      <c r="J277" s="75"/>
      <c r="K277" s="67"/>
      <c r="L277" s="67"/>
      <c r="M277" s="105"/>
    </row>
    <row r="278" spans="2:13" ht="11.25" customHeight="1" x14ac:dyDescent="0.2">
      <c r="B278" s="122"/>
      <c r="C278" s="68"/>
      <c r="D278" s="69"/>
      <c r="E278" s="200"/>
      <c r="F278" s="70"/>
      <c r="G278" s="762"/>
      <c r="H278" s="45"/>
      <c r="I278" s="112"/>
      <c r="J278" s="764"/>
      <c r="K278" s="764"/>
      <c r="L278" s="764"/>
      <c r="M278" s="753"/>
    </row>
    <row r="279" spans="2:13" ht="11.25" customHeight="1" x14ac:dyDescent="0.2">
      <c r="B279" s="117"/>
      <c r="C279" s="65"/>
      <c r="D279" s="31"/>
      <c r="E279" s="224"/>
      <c r="F279" s="3"/>
      <c r="G279" s="65"/>
      <c r="H279" s="80"/>
      <c r="I279" s="111"/>
      <c r="J279" s="244"/>
      <c r="K279" s="756"/>
      <c r="L279" s="757"/>
      <c r="M279" s="758"/>
    </row>
    <row r="280" spans="2:13" ht="11.25" customHeight="1" x14ac:dyDescent="0.2">
      <c r="B280" s="122"/>
      <c r="C280" s="68"/>
      <c r="D280" s="69"/>
      <c r="E280" s="206"/>
      <c r="F280" s="70"/>
      <c r="G280" s="762"/>
      <c r="H280" s="45"/>
      <c r="I280" s="112"/>
      <c r="J280" s="782"/>
      <c r="K280" s="211"/>
      <c r="L280" s="894"/>
      <c r="M280" s="895"/>
    </row>
    <row r="281" spans="2:13" ht="11.25" customHeight="1" x14ac:dyDescent="0.2">
      <c r="B281" s="117"/>
      <c r="C281" s="65"/>
      <c r="D281" s="31"/>
      <c r="E281" s="224"/>
      <c r="F281" s="3"/>
      <c r="G281" s="65"/>
      <c r="I281" s="110"/>
      <c r="J281" s="244"/>
      <c r="K281" s="756"/>
      <c r="L281" s="244"/>
      <c r="M281" s="758"/>
    </row>
    <row r="282" spans="2:13" ht="11.25" customHeight="1" x14ac:dyDescent="0.2">
      <c r="B282" s="122"/>
      <c r="C282" s="68"/>
      <c r="D282" s="69"/>
      <c r="E282" s="206"/>
      <c r="F282" s="70"/>
      <c r="G282" s="68"/>
      <c r="H282" s="45"/>
      <c r="I282" s="112"/>
      <c r="J282" s="245"/>
      <c r="K282" s="211"/>
      <c r="L282" s="894"/>
      <c r="M282" s="895"/>
    </row>
    <row r="283" spans="2:13" ht="11.25" customHeight="1" x14ac:dyDescent="0.2">
      <c r="B283" s="117"/>
      <c r="C283" s="65"/>
      <c r="D283" s="31"/>
      <c r="E283" s="224"/>
      <c r="F283" s="3"/>
      <c r="G283" s="65"/>
      <c r="I283" s="765"/>
      <c r="J283" s="756"/>
      <c r="K283" s="756"/>
      <c r="L283" s="757"/>
      <c r="M283" s="758"/>
    </row>
    <row r="284" spans="2:13" ht="11.25" customHeight="1" x14ac:dyDescent="0.2">
      <c r="B284" s="122"/>
      <c r="C284" s="68"/>
      <c r="D284" s="69"/>
      <c r="E284" s="206"/>
      <c r="F284" s="70"/>
      <c r="G284" s="68"/>
      <c r="H284" s="763"/>
      <c r="I284" s="112"/>
      <c r="J284" s="896"/>
      <c r="K284" s="896"/>
      <c r="L284" s="896"/>
      <c r="M284" s="897"/>
    </row>
    <row r="285" spans="2:13" ht="11.25" customHeight="1" x14ac:dyDescent="0.2">
      <c r="B285" s="117"/>
      <c r="C285" s="66"/>
      <c r="D285" s="31"/>
      <c r="E285" s="194"/>
      <c r="F285" s="77"/>
      <c r="G285" s="65"/>
      <c r="H285" s="80"/>
      <c r="I285" s="110"/>
      <c r="J285" s="31"/>
      <c r="K285" s="85"/>
      <c r="L285" s="85"/>
      <c r="M285" s="94"/>
    </row>
    <row r="286" spans="2:13" ht="11.25" customHeight="1" x14ac:dyDescent="0.2">
      <c r="B286" s="122"/>
      <c r="C286" s="68"/>
      <c r="D286" s="184"/>
      <c r="E286" s="166"/>
      <c r="F286" s="70"/>
      <c r="G286" s="98"/>
      <c r="H286" s="45"/>
      <c r="I286" s="112"/>
      <c r="J286" s="123"/>
      <c r="K286" s="100"/>
      <c r="L286" s="100"/>
      <c r="M286" s="101"/>
    </row>
    <row r="287" spans="2:13" ht="11.25" customHeight="1" x14ac:dyDescent="0.2">
      <c r="B287" s="117"/>
      <c r="C287" s="66"/>
      <c r="D287" s="67"/>
      <c r="E287" s="66"/>
      <c r="F287" s="80"/>
      <c r="G287" s="66"/>
      <c r="H287" s="80"/>
      <c r="I287" s="95"/>
      <c r="J287" s="80"/>
      <c r="K287" s="725"/>
      <c r="L287" s="725"/>
      <c r="M287" s="105"/>
    </row>
    <row r="288" spans="2:13" ht="11.25" customHeight="1" x14ac:dyDescent="0.2">
      <c r="B288" s="117"/>
      <c r="C288" s="68"/>
      <c r="D288" s="184"/>
      <c r="E288" s="766"/>
      <c r="F288" s="123"/>
      <c r="G288" s="163"/>
      <c r="H288" s="45"/>
      <c r="I288" s="99"/>
      <c r="J288" s="70"/>
      <c r="K288" s="70"/>
      <c r="L288" s="70"/>
      <c r="M288" s="101"/>
    </row>
    <row r="289" spans="1:13" ht="11.25" customHeight="1" x14ac:dyDescent="0.2">
      <c r="B289" s="118"/>
      <c r="C289" s="66"/>
      <c r="D289" s="67"/>
      <c r="E289" s="66"/>
      <c r="F289" s="77"/>
      <c r="G289" s="740"/>
      <c r="H289" s="790"/>
      <c r="I289" s="95"/>
      <c r="J289" s="67"/>
      <c r="K289" s="96"/>
      <c r="L289" s="96"/>
      <c r="M289" s="192"/>
    </row>
    <row r="290" spans="1:13" ht="11.25" customHeight="1" x14ac:dyDescent="0.2">
      <c r="B290" s="122"/>
      <c r="C290" s="68"/>
      <c r="D290" s="69"/>
      <c r="E290" s="68"/>
      <c r="F290" s="70"/>
      <c r="G290" s="718"/>
      <c r="H290" s="763"/>
      <c r="I290" s="99"/>
      <c r="J290" s="69"/>
      <c r="K290" s="100"/>
      <c r="L290" s="100"/>
      <c r="M290" s="191"/>
    </row>
    <row r="291" spans="1:13" ht="11.25" customHeight="1" x14ac:dyDescent="0.2">
      <c r="B291" s="117"/>
      <c r="C291" s="65"/>
      <c r="D291" s="31"/>
      <c r="E291" s="65"/>
      <c r="F291" s="3"/>
      <c r="G291" s="787"/>
      <c r="H291" s="721"/>
      <c r="I291" s="92"/>
      <c r="J291" s="31"/>
      <c r="K291" s="85"/>
      <c r="L291" s="85"/>
      <c r="M291" s="189"/>
    </row>
    <row r="292" spans="1:13" ht="11.25" customHeight="1" x14ac:dyDescent="0.2">
      <c r="B292" s="117"/>
      <c r="C292" s="65"/>
      <c r="D292" s="45"/>
      <c r="E292" s="65"/>
      <c r="F292" s="3"/>
      <c r="G292" s="787"/>
      <c r="H292" s="721"/>
      <c r="I292" s="92"/>
      <c r="J292" s="31"/>
      <c r="K292" s="85"/>
      <c r="L292" s="85"/>
      <c r="M292" s="189"/>
    </row>
    <row r="293" spans="1:13" ht="11.25" customHeight="1" x14ac:dyDescent="0.2">
      <c r="B293" s="118"/>
      <c r="C293" s="66"/>
      <c r="D293" s="67"/>
      <c r="E293" s="66"/>
      <c r="F293" s="77"/>
      <c r="G293" s="740"/>
      <c r="H293" s="790"/>
      <c r="I293" s="95"/>
      <c r="J293" s="67"/>
      <c r="K293" s="96"/>
      <c r="L293" s="96"/>
      <c r="M293" s="192"/>
    </row>
    <row r="294" spans="1:13" ht="11.25" customHeight="1" x14ac:dyDescent="0.2">
      <c r="B294" s="122"/>
      <c r="C294" s="107"/>
      <c r="D294" s="69"/>
      <c r="E294" s="68"/>
      <c r="F294" s="70"/>
      <c r="G294" s="718"/>
      <c r="H294" s="763"/>
      <c r="I294" s="99"/>
      <c r="J294" s="69"/>
      <c r="K294" s="100"/>
      <c r="L294" s="100"/>
      <c r="M294" s="191"/>
    </row>
    <row r="295" spans="1:13" ht="11.25" customHeight="1" x14ac:dyDescent="0.2">
      <c r="B295" s="117"/>
      <c r="C295" s="65"/>
      <c r="D295" s="31"/>
      <c r="E295" s="65"/>
      <c r="F295" s="3"/>
      <c r="G295" s="787"/>
      <c r="H295" s="721"/>
      <c r="I295" s="92"/>
      <c r="J295" s="31"/>
      <c r="K295" s="85"/>
      <c r="L295" s="85"/>
      <c r="M295" s="189"/>
    </row>
    <row r="296" spans="1:13" ht="11.25" customHeight="1" x14ac:dyDescent="0.2">
      <c r="B296" s="117"/>
      <c r="C296" s="65"/>
      <c r="D296" s="31"/>
      <c r="E296" s="65"/>
      <c r="F296" s="3"/>
      <c r="G296" s="787"/>
      <c r="H296" s="721"/>
      <c r="I296" s="92"/>
      <c r="J296" s="31"/>
      <c r="K296" s="85"/>
      <c r="L296" s="85"/>
      <c r="M296" s="189"/>
    </row>
    <row r="297" spans="1:13" ht="11.25" customHeight="1" x14ac:dyDescent="0.2">
      <c r="B297" s="118"/>
      <c r="C297" s="66"/>
      <c r="D297" s="67"/>
      <c r="E297" s="66"/>
      <c r="F297" s="77"/>
      <c r="G297" s="740"/>
      <c r="H297" s="790"/>
      <c r="I297" s="95"/>
      <c r="J297" s="67"/>
      <c r="K297" s="96"/>
      <c r="L297" s="96"/>
      <c r="M297" s="192"/>
    </row>
    <row r="298" spans="1:13" ht="11.25" customHeight="1" x14ac:dyDescent="0.2">
      <c r="B298" s="122"/>
      <c r="C298" s="68"/>
      <c r="D298" s="69"/>
      <c r="E298" s="68"/>
      <c r="F298" s="70"/>
      <c r="G298" s="718"/>
      <c r="H298" s="763"/>
      <c r="I298" s="99"/>
      <c r="J298" s="69"/>
      <c r="K298" s="100"/>
      <c r="L298" s="100"/>
      <c r="M298" s="191"/>
    </row>
    <row r="299" spans="1:13" ht="11.25" customHeight="1" x14ac:dyDescent="0.2">
      <c r="B299" s="117"/>
      <c r="C299" s="65"/>
      <c r="D299" s="31"/>
      <c r="E299" s="65"/>
      <c r="F299" s="3"/>
      <c r="G299" s="787"/>
      <c r="H299" s="721"/>
      <c r="I299" s="92"/>
      <c r="K299" s="93"/>
      <c r="L299" s="93"/>
      <c r="M299" s="188"/>
    </row>
    <row r="300" spans="1:13" ht="11.25" customHeight="1" x14ac:dyDescent="0.2">
      <c r="B300" s="124"/>
      <c r="C300" s="108" t="s">
        <v>164</v>
      </c>
      <c r="D300" s="59"/>
      <c r="E300" s="58"/>
      <c r="F300" s="2"/>
      <c r="G300" s="58"/>
      <c r="H300" s="801"/>
      <c r="I300" s="109" t="s">
        <v>205</v>
      </c>
      <c r="J300" s="89"/>
      <c r="K300" s="2"/>
      <c r="L300" s="2"/>
      <c r="M300" s="197" t="s">
        <v>247</v>
      </c>
    </row>
    <row r="301" spans="1:13" ht="10.5" customHeight="1" x14ac:dyDescent="0.2">
      <c r="B301" s="114"/>
      <c r="C301" s="3"/>
      <c r="D301" s="31"/>
      <c r="H301" s="721"/>
      <c r="I301" s="3"/>
      <c r="J301" s="75"/>
      <c r="M301" s="792"/>
    </row>
    <row r="302" spans="1:13" ht="11.15" customHeight="1" x14ac:dyDescent="0.2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</row>
    <row r="303" spans="1:13" ht="11.15" customHeight="1" x14ac:dyDescent="0.2">
      <c r="C303" s="39" t="str">
        <f>C203</f>
        <v>令和７年度（繰越）ヤンバルクイナ飼育・繁殖施設屋根改修工事</v>
      </c>
      <c r="I303" s="3"/>
      <c r="J303" s="114"/>
      <c r="K303" s="3"/>
      <c r="L303" s="3"/>
      <c r="M303" s="3"/>
    </row>
    <row r="304" spans="1:13" ht="11.15" customHeight="1" x14ac:dyDescent="0.2">
      <c r="B304" s="115"/>
      <c r="C304" s="116"/>
      <c r="D304" s="116"/>
      <c r="E304" s="116"/>
      <c r="F304" s="116"/>
      <c r="G304" s="116"/>
      <c r="H304" s="116"/>
      <c r="I304" s="722"/>
      <c r="J304" s="116"/>
      <c r="K304" s="723"/>
      <c r="L304" s="723"/>
      <c r="M304" s="724"/>
    </row>
    <row r="305" spans="2:13" ht="24.9" customHeight="1" x14ac:dyDescent="0.2">
      <c r="B305" s="117"/>
      <c r="C305" s="3" t="s">
        <v>251</v>
      </c>
      <c r="D305" s="889" t="s">
        <v>185</v>
      </c>
      <c r="E305" s="889"/>
      <c r="F305" s="889"/>
      <c r="G305" s="889"/>
      <c r="H305" s="889"/>
      <c r="I305" s="3"/>
      <c r="K305" s="93"/>
      <c r="L305" s="93"/>
      <c r="M305" s="188"/>
    </row>
    <row r="306" spans="2:13" ht="11.15" customHeight="1" x14ac:dyDescent="0.2">
      <c r="B306" s="117"/>
      <c r="C306" s="190"/>
      <c r="E306" s="31"/>
      <c r="I306" s="3"/>
      <c r="K306" s="3"/>
      <c r="L306" s="3"/>
      <c r="M306" s="188"/>
    </row>
    <row r="307" spans="2:13" ht="11.15" customHeight="1" x14ac:dyDescent="0.2">
      <c r="B307" s="117"/>
      <c r="C307" s="461" t="s">
        <v>142</v>
      </c>
      <c r="D307" s="31"/>
      <c r="F307" s="31" t="s">
        <v>249</v>
      </c>
      <c r="G307" s="148"/>
      <c r="I307" s="190" t="s">
        <v>338</v>
      </c>
      <c r="K307" s="93"/>
      <c r="L307" s="93"/>
      <c r="M307" s="188"/>
    </row>
    <row r="308" spans="2:13" ht="11.25" customHeight="1" x14ac:dyDescent="0.2">
      <c r="B308" s="118"/>
      <c r="C308" s="119"/>
      <c r="D308" s="80"/>
      <c r="E308" s="119"/>
      <c r="F308" s="80"/>
      <c r="G308" s="66"/>
      <c r="H308" s="80"/>
      <c r="I308" s="95"/>
      <c r="J308" s="80"/>
      <c r="K308" s="725"/>
      <c r="L308" s="725"/>
      <c r="M308" s="726"/>
    </row>
    <row r="309" spans="2:13" ht="11.25" customHeight="1" x14ac:dyDescent="0.2">
      <c r="B309" s="120" t="s">
        <v>8</v>
      </c>
      <c r="C309" s="121" t="s">
        <v>110</v>
      </c>
      <c r="D309" s="3" t="s">
        <v>111</v>
      </c>
      <c r="E309" s="121" t="s">
        <v>191</v>
      </c>
      <c r="F309" s="3" t="s">
        <v>113</v>
      </c>
      <c r="G309" s="121" t="s">
        <v>114</v>
      </c>
      <c r="H309" s="3" t="s">
        <v>115</v>
      </c>
      <c r="I309" s="892" t="s">
        <v>116</v>
      </c>
      <c r="J309" s="841"/>
      <c r="K309" s="841"/>
      <c r="L309" s="841"/>
      <c r="M309" s="893"/>
    </row>
    <row r="310" spans="2:13" ht="11.25" customHeight="1" x14ac:dyDescent="0.2">
      <c r="B310" s="122"/>
      <c r="C310" s="68"/>
      <c r="D310" s="123"/>
      <c r="E310" s="68"/>
      <c r="F310" s="123"/>
      <c r="G310" s="68"/>
      <c r="H310" s="123"/>
      <c r="I310" s="99"/>
      <c r="J310" s="123"/>
      <c r="K310" s="70"/>
      <c r="L310" s="70"/>
      <c r="M310" s="195"/>
    </row>
    <row r="311" spans="2:13" ht="11.25" customHeight="1" x14ac:dyDescent="0.2">
      <c r="B311" s="117"/>
      <c r="C311" s="65"/>
      <c r="D311" s="31" t="s">
        <v>250</v>
      </c>
      <c r="E311" s="65"/>
      <c r="G311" s="65"/>
      <c r="I311" s="92"/>
      <c r="J311" s="147"/>
      <c r="K311" s="93"/>
      <c r="L311" s="93"/>
      <c r="M311" s="189"/>
    </row>
    <row r="312" spans="2:13" ht="11.25" customHeight="1" x14ac:dyDescent="0.2">
      <c r="B312" s="117"/>
      <c r="C312" s="666" t="s">
        <v>142</v>
      </c>
      <c r="D312" s="31" t="s">
        <v>231</v>
      </c>
      <c r="E312" s="65"/>
      <c r="G312" s="65"/>
      <c r="I312" s="92"/>
      <c r="J312" s="802"/>
      <c r="K312" s="133"/>
      <c r="L312" s="133"/>
      <c r="M312" s="189"/>
    </row>
    <row r="313" spans="2:13" ht="11.25" customHeight="1" x14ac:dyDescent="0.2">
      <c r="B313" s="118"/>
      <c r="C313" s="66"/>
      <c r="D313" s="67"/>
      <c r="E313" s="66"/>
      <c r="F313" s="80"/>
      <c r="G313" s="66"/>
      <c r="H313" s="80"/>
      <c r="I313" s="95"/>
      <c r="J313" s="227" t="s">
        <v>349</v>
      </c>
      <c r="K313" s="227"/>
      <c r="L313" s="227" t="s">
        <v>350</v>
      </c>
      <c r="M313" s="769"/>
    </row>
    <row r="314" spans="2:13" ht="11.25" customHeight="1" x14ac:dyDescent="0.2">
      <c r="B314" s="122"/>
      <c r="C314" s="68" t="s">
        <v>233</v>
      </c>
      <c r="D314" s="69"/>
      <c r="E314" s="206">
        <v>6.75</v>
      </c>
      <c r="F314" s="70" t="s">
        <v>144</v>
      </c>
      <c r="G314" s="68"/>
      <c r="H314" s="687"/>
      <c r="I314" s="99"/>
      <c r="J314" s="251"/>
      <c r="K314" s="69"/>
      <c r="L314" s="100"/>
      <c r="M314" s="101"/>
    </row>
    <row r="315" spans="2:13" ht="11.25" customHeight="1" x14ac:dyDescent="0.2">
      <c r="B315" s="117"/>
      <c r="C315" s="65"/>
      <c r="D315" s="31"/>
      <c r="E315" s="224"/>
      <c r="G315" s="65"/>
      <c r="I315" s="92"/>
      <c r="J315" s="85"/>
      <c r="K315" s="85"/>
      <c r="L315" s="85"/>
      <c r="M315" s="189"/>
    </row>
    <row r="316" spans="2:13" ht="11.25" customHeight="1" x14ac:dyDescent="0.2">
      <c r="B316" s="117"/>
      <c r="C316" s="65" t="s">
        <v>235</v>
      </c>
      <c r="D316" s="169" t="s">
        <v>348</v>
      </c>
      <c r="E316" s="803">
        <v>1.1000000000000001</v>
      </c>
      <c r="F316" s="3" t="s">
        <v>236</v>
      </c>
      <c r="G316" s="65"/>
      <c r="H316" s="687"/>
      <c r="I316" s="772"/>
      <c r="J316" s="69"/>
      <c r="K316" s="69"/>
      <c r="L316" s="100"/>
      <c r="M316" s="101"/>
    </row>
    <row r="317" spans="2:13" ht="11.25" customHeight="1" x14ac:dyDescent="0.2">
      <c r="B317" s="118"/>
      <c r="C317" s="66"/>
      <c r="D317" s="31"/>
      <c r="E317" s="187"/>
      <c r="F317" s="80"/>
      <c r="G317" s="66"/>
      <c r="I317" s="95"/>
      <c r="J317" s="85"/>
      <c r="K317" s="85"/>
      <c r="L317" s="85"/>
      <c r="M317" s="189"/>
    </row>
    <row r="318" spans="2:13" ht="11.25" customHeight="1" x14ac:dyDescent="0.2">
      <c r="B318" s="122"/>
      <c r="C318" s="68" t="s">
        <v>237</v>
      </c>
      <c r="D318" s="69" t="s">
        <v>238</v>
      </c>
      <c r="E318" s="804">
        <v>5.8</v>
      </c>
      <c r="F318" s="107" t="s">
        <v>239</v>
      </c>
      <c r="G318" s="68"/>
      <c r="H318" s="687"/>
      <c r="I318" s="99"/>
      <c r="J318" s="69"/>
      <c r="K318" s="100"/>
      <c r="L318" s="100"/>
      <c r="M318" s="101"/>
    </row>
    <row r="319" spans="2:13" ht="11.25" customHeight="1" x14ac:dyDescent="0.2">
      <c r="B319" s="117"/>
      <c r="C319" s="65"/>
      <c r="D319" s="31"/>
      <c r="E319" s="224"/>
      <c r="F319" s="3"/>
      <c r="G319" s="65"/>
      <c r="I319" s="110"/>
      <c r="J319" s="214"/>
      <c r="K319" s="214"/>
      <c r="L319" s="383"/>
      <c r="M319" s="189"/>
    </row>
    <row r="320" spans="2:13" ht="11.25" customHeight="1" x14ac:dyDescent="0.2">
      <c r="B320" s="122"/>
      <c r="C320" s="68" t="s">
        <v>243</v>
      </c>
      <c r="D320" s="69" t="s">
        <v>244</v>
      </c>
      <c r="E320" s="206">
        <v>1</v>
      </c>
      <c r="F320" s="107" t="s">
        <v>60</v>
      </c>
      <c r="G320" s="688"/>
      <c r="H320" s="687"/>
      <c r="I320" s="112"/>
      <c r="J320" s="687"/>
      <c r="K320" s="211"/>
      <c r="L320" s="184"/>
      <c r="M320" s="101"/>
    </row>
    <row r="321" spans="2:13" ht="11.25" customHeight="1" x14ac:dyDescent="0.2">
      <c r="B321" s="117"/>
      <c r="C321" s="65"/>
      <c r="D321" s="31"/>
      <c r="E321" s="224"/>
      <c r="G321" s="65"/>
      <c r="I321" s="92"/>
      <c r="J321" s="85"/>
      <c r="K321" s="85"/>
      <c r="L321" s="85"/>
      <c r="M321" s="189"/>
    </row>
    <row r="322" spans="2:13" ht="11.25" customHeight="1" x14ac:dyDescent="0.2">
      <c r="B322" s="122"/>
      <c r="C322" s="68"/>
      <c r="D322" s="689"/>
      <c r="E322" s="206"/>
      <c r="F322" s="107"/>
      <c r="G322" s="163"/>
      <c r="H322" s="687"/>
      <c r="I322" s="99"/>
      <c r="J322" s="245"/>
      <c r="K322" s="211"/>
      <c r="L322" s="245"/>
      <c r="M322" s="101"/>
    </row>
    <row r="323" spans="2:13" ht="11.25" customHeight="1" x14ac:dyDescent="0.2">
      <c r="B323" s="117"/>
      <c r="C323" s="65"/>
      <c r="D323" s="31"/>
      <c r="E323" s="224"/>
      <c r="F323" s="3"/>
      <c r="G323" s="65"/>
      <c r="I323" s="110"/>
      <c r="J323" s="214"/>
      <c r="K323" s="214"/>
      <c r="L323" s="383"/>
      <c r="M323" s="189"/>
    </row>
    <row r="324" spans="2:13" ht="11.25" customHeight="1" x14ac:dyDescent="0.2">
      <c r="B324" s="122"/>
      <c r="C324" s="68"/>
      <c r="D324" s="69"/>
      <c r="E324" s="206"/>
      <c r="F324" s="107"/>
      <c r="G324" s="688"/>
      <c r="H324" s="687"/>
      <c r="I324" s="112"/>
      <c r="J324" s="687"/>
      <c r="K324" s="211"/>
      <c r="L324" s="184"/>
      <c r="M324" s="101"/>
    </row>
    <row r="325" spans="2:13" ht="11.25" customHeight="1" x14ac:dyDescent="0.2">
      <c r="B325" s="117"/>
      <c r="C325" s="65"/>
      <c r="D325" s="31"/>
      <c r="E325" s="224"/>
      <c r="F325" s="3"/>
      <c r="G325" s="65"/>
      <c r="I325" s="110"/>
      <c r="J325" s="214"/>
      <c r="K325" s="214"/>
      <c r="L325" s="383"/>
      <c r="M325" s="213"/>
    </row>
    <row r="326" spans="2:13" ht="11.25" customHeight="1" x14ac:dyDescent="0.2">
      <c r="B326" s="122"/>
      <c r="C326" s="68"/>
      <c r="D326" s="69"/>
      <c r="E326" s="206"/>
      <c r="F326" s="107"/>
      <c r="G326" s="688"/>
      <c r="H326" s="687"/>
      <c r="I326" s="112"/>
      <c r="J326" s="687"/>
      <c r="K326" s="211"/>
      <c r="L326" s="184"/>
      <c r="M326" s="686"/>
    </row>
    <row r="327" spans="2:13" ht="11.25" customHeight="1" x14ac:dyDescent="0.2">
      <c r="B327" s="117"/>
      <c r="C327" s="65"/>
      <c r="D327" s="31"/>
      <c r="E327" s="224"/>
      <c r="F327" s="3"/>
      <c r="G327" s="65"/>
      <c r="I327" s="110"/>
      <c r="J327" s="214"/>
      <c r="K327" s="214"/>
      <c r="L327" s="383"/>
      <c r="M327" s="213"/>
    </row>
    <row r="328" spans="2:13" ht="11.25" customHeight="1" x14ac:dyDescent="0.2">
      <c r="B328" s="122"/>
      <c r="C328" s="68"/>
      <c r="D328" s="69"/>
      <c r="E328" s="206"/>
      <c r="F328" s="107"/>
      <c r="G328" s="688"/>
      <c r="H328" s="687"/>
      <c r="I328" s="112"/>
      <c r="J328" s="687"/>
      <c r="K328" s="211"/>
      <c r="L328" s="184"/>
      <c r="M328" s="686"/>
    </row>
    <row r="329" spans="2:13" ht="11.25" customHeight="1" x14ac:dyDescent="0.2">
      <c r="B329" s="117"/>
      <c r="C329" s="65"/>
      <c r="D329" s="134"/>
      <c r="E329" s="65"/>
      <c r="F329" s="3"/>
      <c r="G329" s="787"/>
      <c r="H329" s="721"/>
      <c r="I329" s="92"/>
      <c r="J329" s="31"/>
      <c r="K329" s="31"/>
      <c r="L329" s="31"/>
      <c r="M329" s="189"/>
    </row>
    <row r="330" spans="2:13" ht="11.25" customHeight="1" x14ac:dyDescent="0.2">
      <c r="B330" s="117"/>
      <c r="C330" s="65"/>
      <c r="D330" s="193"/>
      <c r="E330" s="65"/>
      <c r="F330" s="3"/>
      <c r="G330" s="787"/>
      <c r="H330" s="45"/>
      <c r="I330" s="92"/>
      <c r="J330" s="69"/>
      <c r="K330" s="69"/>
      <c r="L330" s="69"/>
      <c r="M330" s="106"/>
    </row>
    <row r="331" spans="2:13" ht="11.25" customHeight="1" x14ac:dyDescent="0.2">
      <c r="B331" s="118"/>
      <c r="C331" s="66"/>
      <c r="D331" s="67"/>
      <c r="E331" s="66"/>
      <c r="F331" s="77"/>
      <c r="G331" s="740"/>
      <c r="H331" s="790"/>
      <c r="I331" s="95"/>
      <c r="J331" s="31"/>
      <c r="K331" s="31"/>
      <c r="L331" s="31"/>
      <c r="M331" s="189"/>
    </row>
    <row r="332" spans="2:13" ht="11.25" customHeight="1" x14ac:dyDescent="0.2">
      <c r="B332" s="122"/>
      <c r="C332" s="68"/>
      <c r="D332" s="69"/>
      <c r="E332" s="68"/>
      <c r="F332" s="70"/>
      <c r="G332" s="718"/>
      <c r="H332" s="45"/>
      <c r="I332" s="99"/>
      <c r="J332" s="184"/>
      <c r="K332" s="100"/>
      <c r="L332" s="100"/>
      <c r="M332" s="106"/>
    </row>
    <row r="333" spans="2:13" ht="11.25" customHeight="1" x14ac:dyDescent="0.2">
      <c r="B333" s="117"/>
      <c r="C333" s="66"/>
      <c r="D333" s="134"/>
      <c r="E333" s="66"/>
      <c r="F333" s="77"/>
      <c r="G333" s="740"/>
      <c r="H333" s="790"/>
      <c r="I333" s="95"/>
      <c r="J333" s="805"/>
      <c r="K333" s="67"/>
      <c r="L333" s="67"/>
      <c r="M333" s="97"/>
    </row>
    <row r="334" spans="2:13" ht="11.25" customHeight="1" x14ac:dyDescent="0.2">
      <c r="B334" s="117"/>
      <c r="C334" s="68"/>
      <c r="D334" s="175"/>
      <c r="E334" s="68"/>
      <c r="F334" s="3"/>
      <c r="G334" s="787"/>
      <c r="H334" s="45"/>
      <c r="I334" s="99"/>
      <c r="J334" s="100"/>
      <c r="K334" s="69"/>
      <c r="L334" s="69"/>
      <c r="M334" s="196"/>
    </row>
    <row r="335" spans="2:13" ht="11.25" customHeight="1" x14ac:dyDescent="0.2">
      <c r="B335" s="118"/>
      <c r="C335" s="66"/>
      <c r="D335" s="66"/>
      <c r="E335" s="66"/>
      <c r="F335" s="66"/>
      <c r="G335" s="806"/>
      <c r="H335" s="66"/>
      <c r="I335" s="132"/>
      <c r="J335" s="788"/>
      <c r="K335" s="31"/>
      <c r="L335" s="31"/>
      <c r="M335" s="102"/>
    </row>
    <row r="336" spans="2:13" ht="11.25" customHeight="1" x14ac:dyDescent="0.2">
      <c r="B336" s="122"/>
      <c r="C336" s="68"/>
      <c r="D336" s="69"/>
      <c r="E336" s="68"/>
      <c r="F336" s="70"/>
      <c r="G336" s="98"/>
      <c r="H336" s="45"/>
      <c r="I336" s="113"/>
      <c r="J336" s="807"/>
      <c r="K336" s="100"/>
      <c r="L336" s="100"/>
      <c r="M336" s="106"/>
    </row>
    <row r="337" spans="1:13" ht="11.25" customHeight="1" x14ac:dyDescent="0.2">
      <c r="B337" s="117"/>
      <c r="C337" s="66"/>
      <c r="D337" s="66"/>
      <c r="E337" s="66"/>
      <c r="F337" s="66"/>
      <c r="G337" s="806"/>
      <c r="H337" s="66"/>
      <c r="I337" s="132"/>
      <c r="J337" s="788"/>
      <c r="K337" s="31"/>
      <c r="L337" s="31"/>
      <c r="M337" s="102"/>
    </row>
    <row r="338" spans="1:13" ht="11.25" customHeight="1" x14ac:dyDescent="0.2">
      <c r="B338" s="117"/>
      <c r="C338" s="68"/>
      <c r="D338" s="69"/>
      <c r="E338" s="68"/>
      <c r="F338" s="70"/>
      <c r="G338" s="68"/>
      <c r="H338" s="68"/>
      <c r="I338" s="113"/>
      <c r="J338" s="69"/>
      <c r="K338" s="69"/>
      <c r="L338" s="69"/>
      <c r="M338" s="191"/>
    </row>
    <row r="339" spans="1:13" ht="11.25" customHeight="1" x14ac:dyDescent="0.2">
      <c r="B339" s="118"/>
      <c r="C339" s="65"/>
      <c r="D339" s="65"/>
      <c r="E339" s="65"/>
      <c r="F339" s="65"/>
      <c r="G339" s="65"/>
      <c r="H339" s="65"/>
      <c r="I339" s="180"/>
      <c r="M339" s="188"/>
    </row>
    <row r="340" spans="1:13" ht="11.25" customHeight="1" x14ac:dyDescent="0.2">
      <c r="B340" s="122"/>
      <c r="C340" s="68"/>
      <c r="D340" s="68"/>
      <c r="E340" s="68"/>
      <c r="F340" s="68"/>
      <c r="G340" s="68"/>
      <c r="H340" s="45"/>
      <c r="I340" s="113"/>
      <c r="J340" s="123"/>
      <c r="K340" s="123"/>
      <c r="L340" s="123"/>
      <c r="M340" s="195"/>
    </row>
    <row r="341" spans="1:13" ht="11.25" customHeight="1" x14ac:dyDescent="0.2">
      <c r="B341" s="117"/>
      <c r="C341" s="66"/>
      <c r="D341" s="67"/>
      <c r="E341" s="66"/>
      <c r="F341" s="77"/>
      <c r="G341" s="740"/>
      <c r="H341" s="790"/>
      <c r="I341" s="95"/>
      <c r="J341" s="67"/>
      <c r="K341" s="96"/>
      <c r="L341" s="96"/>
      <c r="M341" s="192"/>
    </row>
    <row r="342" spans="1:13" ht="11.25" customHeight="1" x14ac:dyDescent="0.2">
      <c r="B342" s="117"/>
      <c r="C342" s="68"/>
      <c r="D342" s="69"/>
      <c r="E342" s="68"/>
      <c r="F342" s="70"/>
      <c r="G342" s="718"/>
      <c r="H342" s="763"/>
      <c r="I342" s="99"/>
      <c r="J342" s="69"/>
      <c r="K342" s="100"/>
      <c r="L342" s="100"/>
      <c r="M342" s="191"/>
    </row>
    <row r="343" spans="1:13" ht="11.25" customHeight="1" x14ac:dyDescent="0.2">
      <c r="B343" s="118"/>
      <c r="C343" s="66"/>
      <c r="D343" s="67"/>
      <c r="E343" s="66"/>
      <c r="F343" s="77"/>
      <c r="G343" s="740"/>
      <c r="H343" s="125"/>
      <c r="I343" s="95"/>
      <c r="J343" s="67"/>
      <c r="K343" s="96"/>
      <c r="L343" s="96"/>
      <c r="M343" s="192"/>
    </row>
    <row r="344" spans="1:13" ht="11.25" customHeight="1" x14ac:dyDescent="0.2">
      <c r="B344" s="122"/>
      <c r="C344" s="107"/>
      <c r="D344" s="69"/>
      <c r="E344" s="68"/>
      <c r="F344" s="70"/>
      <c r="G344" s="718"/>
      <c r="H344" s="763"/>
      <c r="I344" s="99"/>
      <c r="J344" s="69"/>
      <c r="K344" s="100"/>
      <c r="L344" s="100"/>
      <c r="M344" s="191"/>
    </row>
    <row r="345" spans="1:13" ht="11.25" customHeight="1" x14ac:dyDescent="0.2">
      <c r="B345" s="117"/>
      <c r="C345" s="65"/>
      <c r="D345" s="31"/>
      <c r="E345" s="65"/>
      <c r="F345" s="3"/>
      <c r="G345" s="787"/>
      <c r="H345" s="721"/>
      <c r="I345" s="92"/>
      <c r="J345" s="31"/>
      <c r="K345" s="85"/>
      <c r="L345" s="85"/>
      <c r="M345" s="189"/>
    </row>
    <row r="346" spans="1:13" ht="11.25" customHeight="1" x14ac:dyDescent="0.2">
      <c r="B346" s="117"/>
      <c r="C346" s="65"/>
      <c r="D346" s="31"/>
      <c r="E346" s="65"/>
      <c r="F346" s="3"/>
      <c r="G346" s="787"/>
      <c r="H346" s="721"/>
      <c r="I346" s="92"/>
      <c r="J346" s="31"/>
      <c r="K346" s="85"/>
      <c r="L346" s="85"/>
      <c r="M346" s="189"/>
    </row>
    <row r="347" spans="1:13" ht="11.25" customHeight="1" x14ac:dyDescent="0.2">
      <c r="B347" s="118"/>
      <c r="C347" s="66"/>
      <c r="D347" s="67"/>
      <c r="E347" s="66"/>
      <c r="F347" s="77"/>
      <c r="G347" s="740"/>
      <c r="H347" s="790"/>
      <c r="I347" s="95"/>
      <c r="J347" s="67"/>
      <c r="K347" s="96"/>
      <c r="L347" s="96"/>
      <c r="M347" s="192"/>
    </row>
    <row r="348" spans="1:13" ht="11.25" customHeight="1" x14ac:dyDescent="0.2">
      <c r="B348" s="122"/>
      <c r="C348" s="68"/>
      <c r="D348" s="69"/>
      <c r="E348" s="68"/>
      <c r="F348" s="70"/>
      <c r="G348" s="718"/>
      <c r="H348" s="763"/>
      <c r="I348" s="99"/>
      <c r="J348" s="69"/>
      <c r="K348" s="100"/>
      <c r="L348" s="100"/>
      <c r="M348" s="191"/>
    </row>
    <row r="349" spans="1:13" ht="11.25" customHeight="1" x14ac:dyDescent="0.2">
      <c r="B349" s="117"/>
      <c r="C349" s="65"/>
      <c r="D349" s="31"/>
      <c r="E349" s="65"/>
      <c r="F349" s="3"/>
      <c r="G349" s="787"/>
      <c r="H349" s="721"/>
      <c r="I349" s="92"/>
      <c r="K349" s="93"/>
      <c r="L349" s="93"/>
      <c r="M349" s="188"/>
    </row>
    <row r="350" spans="1:13" ht="11.25" customHeight="1" x14ac:dyDescent="0.2">
      <c r="B350" s="124"/>
      <c r="C350" s="108"/>
      <c r="D350" s="59"/>
      <c r="E350" s="58"/>
      <c r="F350" s="2"/>
      <c r="G350" s="58"/>
      <c r="H350" s="808"/>
      <c r="I350" s="109" t="s">
        <v>205</v>
      </c>
      <c r="J350" s="89"/>
      <c r="K350" s="2"/>
      <c r="L350" s="2"/>
      <c r="M350" s="197" t="s">
        <v>219</v>
      </c>
    </row>
    <row r="351" spans="1:13" ht="10.5" customHeight="1" x14ac:dyDescent="0.2">
      <c r="B351" s="114"/>
      <c r="C351" s="3"/>
      <c r="D351" s="31"/>
      <c r="H351" s="721"/>
      <c r="I351" s="3"/>
      <c r="J351" s="75"/>
      <c r="M351" s="792"/>
    </row>
    <row r="352" spans="1:13" ht="10.5" customHeight="1" x14ac:dyDescent="0.2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</row>
    <row r="353" spans="2:13" ht="10.5" customHeight="1" x14ac:dyDescent="0.2">
      <c r="C353" s="39" t="str">
        <f>$C$253</f>
        <v>令和７年度（繰越）ヤンバルクイナ飼育・繁殖施設屋根改修工事</v>
      </c>
      <c r="I353" s="3"/>
      <c r="J353" s="114"/>
      <c r="K353" s="3"/>
      <c r="L353" s="3"/>
      <c r="M353" s="3"/>
    </row>
    <row r="354" spans="2:13" ht="11.15" customHeight="1" x14ac:dyDescent="0.2">
      <c r="B354" s="115"/>
      <c r="C354" s="116"/>
      <c r="D354" s="116"/>
      <c r="E354" s="116"/>
      <c r="F354" s="116"/>
      <c r="G354" s="116"/>
      <c r="H354" s="116"/>
      <c r="I354" s="722"/>
      <c r="J354" s="116"/>
      <c r="K354" s="723"/>
      <c r="L354" s="723"/>
      <c r="M354" s="724"/>
    </row>
    <row r="355" spans="2:13" ht="24.9" customHeight="1" x14ac:dyDescent="0.2">
      <c r="B355" s="117"/>
      <c r="C355" s="3" t="s">
        <v>252</v>
      </c>
      <c r="D355" s="889" t="s">
        <v>185</v>
      </c>
      <c r="E355" s="889"/>
      <c r="F355" s="889"/>
      <c r="G355" s="889"/>
      <c r="H355" s="889"/>
      <c r="I355" s="3"/>
      <c r="K355" s="93"/>
      <c r="L355" s="93"/>
      <c r="M355" s="188"/>
    </row>
    <row r="356" spans="2:13" ht="11.15" customHeight="1" x14ac:dyDescent="0.2">
      <c r="B356" s="117"/>
      <c r="C356" s="190"/>
      <c r="E356" s="31"/>
      <c r="I356" s="3"/>
      <c r="K356" s="3"/>
      <c r="L356" s="3"/>
      <c r="M356" s="188"/>
    </row>
    <row r="357" spans="2:13" ht="11.15" customHeight="1" x14ac:dyDescent="0.2">
      <c r="B357" s="117"/>
      <c r="C357" s="461" t="s">
        <v>142</v>
      </c>
      <c r="D357" s="31"/>
      <c r="F357" s="31" t="s">
        <v>249</v>
      </c>
      <c r="G357" s="148"/>
      <c r="I357" s="190" t="s">
        <v>338</v>
      </c>
      <c r="K357" s="93"/>
      <c r="L357" s="93"/>
      <c r="M357" s="188"/>
    </row>
    <row r="358" spans="2:13" ht="11.15" customHeight="1" x14ac:dyDescent="0.2">
      <c r="B358" s="118"/>
      <c r="C358" s="119"/>
      <c r="D358" s="80"/>
      <c r="E358" s="119"/>
      <c r="F358" s="80"/>
      <c r="G358" s="66"/>
      <c r="H358" s="80"/>
      <c r="I358" s="95"/>
      <c r="J358" s="80"/>
      <c r="K358" s="725"/>
      <c r="L358" s="725"/>
      <c r="M358" s="726"/>
    </row>
    <row r="359" spans="2:13" ht="11.15" customHeight="1" x14ac:dyDescent="0.2">
      <c r="B359" s="120" t="s">
        <v>8</v>
      </c>
      <c r="C359" s="121" t="s">
        <v>110</v>
      </c>
      <c r="D359" s="3" t="s">
        <v>111</v>
      </c>
      <c r="E359" s="121" t="s">
        <v>191</v>
      </c>
      <c r="F359" s="3" t="s">
        <v>113</v>
      </c>
      <c r="G359" s="121" t="s">
        <v>114</v>
      </c>
      <c r="H359" s="3" t="s">
        <v>115</v>
      </c>
      <c r="I359" s="892" t="s">
        <v>116</v>
      </c>
      <c r="J359" s="841"/>
      <c r="K359" s="841"/>
      <c r="L359" s="841"/>
      <c r="M359" s="893"/>
    </row>
    <row r="360" spans="2:13" ht="11.15" customHeight="1" x14ac:dyDescent="0.2">
      <c r="B360" s="122"/>
      <c r="C360" s="68"/>
      <c r="D360" s="123"/>
      <c r="E360" s="68"/>
      <c r="F360" s="123"/>
      <c r="G360" s="68"/>
      <c r="H360" s="123"/>
      <c r="I360" s="99"/>
      <c r="J360" s="123"/>
      <c r="K360" s="70"/>
      <c r="L360" s="70"/>
      <c r="M360" s="195"/>
    </row>
    <row r="361" spans="2:13" ht="11.25" customHeight="1" x14ac:dyDescent="0.2">
      <c r="B361" s="117"/>
      <c r="C361" s="65"/>
      <c r="D361" s="31" t="s">
        <v>250</v>
      </c>
      <c r="E361" s="65"/>
      <c r="G361" s="65"/>
      <c r="I361" s="92"/>
      <c r="J361" s="147"/>
      <c r="K361" s="93"/>
      <c r="L361" s="93"/>
      <c r="M361" s="189"/>
    </row>
    <row r="362" spans="2:13" ht="11.25" customHeight="1" x14ac:dyDescent="0.2">
      <c r="B362" s="117"/>
      <c r="C362" s="666" t="s">
        <v>142</v>
      </c>
      <c r="D362" s="31" t="s">
        <v>253</v>
      </c>
      <c r="E362" s="65"/>
      <c r="G362" s="65"/>
      <c r="I362" s="92"/>
      <c r="J362" s="147"/>
      <c r="K362" s="133"/>
      <c r="L362" s="133"/>
      <c r="M362" s="189"/>
    </row>
    <row r="363" spans="2:13" ht="11.25" customHeight="1" x14ac:dyDescent="0.2">
      <c r="B363" s="118"/>
      <c r="C363" s="66"/>
      <c r="D363" s="67"/>
      <c r="E363" s="66"/>
      <c r="F363" s="80"/>
      <c r="G363" s="66"/>
      <c r="H363" s="80"/>
      <c r="I363" s="95"/>
      <c r="J363" s="809" t="s">
        <v>349</v>
      </c>
      <c r="K363" s="227"/>
      <c r="L363" s="227" t="s">
        <v>350</v>
      </c>
      <c r="M363" s="769"/>
    </row>
    <row r="364" spans="2:13" ht="11.25" customHeight="1" x14ac:dyDescent="0.2">
      <c r="B364" s="122"/>
      <c r="C364" s="68" t="s">
        <v>233</v>
      </c>
      <c r="D364" s="69"/>
      <c r="E364" s="206">
        <v>6.75</v>
      </c>
      <c r="F364" s="70" t="s">
        <v>144</v>
      </c>
      <c r="G364" s="68"/>
      <c r="H364" s="687"/>
      <c r="I364" s="99"/>
      <c r="J364" s="251"/>
      <c r="K364" s="69"/>
      <c r="L364" s="100"/>
      <c r="M364" s="101"/>
    </row>
    <row r="365" spans="2:13" ht="11.25" customHeight="1" x14ac:dyDescent="0.2">
      <c r="B365" s="117"/>
      <c r="C365" s="65"/>
      <c r="D365" s="31"/>
      <c r="E365" s="224"/>
      <c r="G365" s="65"/>
      <c r="I365" s="92"/>
      <c r="J365" s="85"/>
      <c r="K365" s="85"/>
      <c r="L365" s="85"/>
      <c r="M365" s="189"/>
    </row>
    <row r="366" spans="2:13" ht="11.25" customHeight="1" x14ac:dyDescent="0.2">
      <c r="B366" s="117"/>
      <c r="C366" s="65" t="s">
        <v>235</v>
      </c>
      <c r="D366" s="169" t="s">
        <v>348</v>
      </c>
      <c r="E366" s="803">
        <v>1.1000000000000001</v>
      </c>
      <c r="F366" s="3" t="s">
        <v>236</v>
      </c>
      <c r="G366" s="65"/>
      <c r="H366" s="687"/>
      <c r="I366" s="772"/>
      <c r="J366" s="69"/>
      <c r="K366" s="69"/>
      <c r="L366" s="100"/>
      <c r="M366" s="101"/>
    </row>
    <row r="367" spans="2:13" ht="11.25" customHeight="1" x14ac:dyDescent="0.2">
      <c r="B367" s="118"/>
      <c r="C367" s="66"/>
      <c r="D367" s="31"/>
      <c r="E367" s="187"/>
      <c r="F367" s="80"/>
      <c r="G367" s="66"/>
      <c r="I367" s="95"/>
      <c r="J367" s="85"/>
      <c r="K367" s="85"/>
      <c r="L367" s="85"/>
      <c r="M367" s="189"/>
    </row>
    <row r="368" spans="2:13" ht="11.25" customHeight="1" x14ac:dyDescent="0.2">
      <c r="B368" s="122"/>
      <c r="C368" s="68" t="s">
        <v>237</v>
      </c>
      <c r="D368" s="69" t="s">
        <v>238</v>
      </c>
      <c r="E368" s="804">
        <v>5.8</v>
      </c>
      <c r="F368" s="107" t="s">
        <v>239</v>
      </c>
      <c r="G368" s="68"/>
      <c r="H368" s="687"/>
      <c r="I368" s="99"/>
      <c r="J368" s="69"/>
      <c r="K368" s="100"/>
      <c r="L368" s="100"/>
      <c r="M368" s="101"/>
    </row>
    <row r="369" spans="2:13" ht="11.25" customHeight="1" x14ac:dyDescent="0.2">
      <c r="B369" s="117"/>
      <c r="C369" s="65"/>
      <c r="D369" s="31"/>
      <c r="E369" s="224"/>
      <c r="G369" s="65"/>
      <c r="I369" s="92"/>
      <c r="J369" s="85"/>
      <c r="K369" s="85"/>
      <c r="L369" s="85"/>
      <c r="M369" s="189"/>
    </row>
    <row r="370" spans="2:13" ht="11.25" customHeight="1" x14ac:dyDescent="0.2">
      <c r="B370" s="122"/>
      <c r="C370" s="68" t="s">
        <v>254</v>
      </c>
      <c r="D370" s="69" t="s">
        <v>255</v>
      </c>
      <c r="E370" s="810">
        <v>5.0000000000000001E-3</v>
      </c>
      <c r="F370" s="107" t="s">
        <v>168</v>
      </c>
      <c r="G370" s="68"/>
      <c r="H370" s="811"/>
      <c r="I370" s="99"/>
      <c r="J370" s="251"/>
      <c r="K370" s="69"/>
      <c r="L370" s="251"/>
      <c r="M370" s="191"/>
    </row>
    <row r="371" spans="2:13" ht="11.25" customHeight="1" x14ac:dyDescent="0.2">
      <c r="B371" s="117"/>
      <c r="C371" s="65"/>
      <c r="D371" s="31"/>
      <c r="E371" s="224"/>
      <c r="G371" s="65"/>
      <c r="I371" s="92"/>
      <c r="J371" s="85"/>
      <c r="K371" s="85"/>
      <c r="L371" s="85"/>
      <c r="M371" s="189"/>
    </row>
    <row r="372" spans="2:13" ht="11.25" customHeight="1" x14ac:dyDescent="0.2">
      <c r="B372" s="122"/>
      <c r="C372" s="68" t="s">
        <v>256</v>
      </c>
      <c r="D372" s="689" t="s">
        <v>352</v>
      </c>
      <c r="E372" s="206">
        <v>0.14000000000000001</v>
      </c>
      <c r="F372" s="107" t="s">
        <v>257</v>
      </c>
      <c r="G372" s="163"/>
      <c r="H372" s="687"/>
      <c r="I372" s="99"/>
      <c r="J372" s="245"/>
      <c r="K372" s="211"/>
      <c r="L372" s="245"/>
      <c r="M372" s="101"/>
    </row>
    <row r="373" spans="2:13" ht="11.25" customHeight="1" x14ac:dyDescent="0.2">
      <c r="B373" s="117"/>
      <c r="C373" s="65"/>
      <c r="D373" s="31"/>
      <c r="E373" s="224"/>
      <c r="F373" s="3"/>
      <c r="G373" s="65"/>
      <c r="I373" s="110"/>
      <c r="J373" s="214"/>
      <c r="K373" s="214"/>
      <c r="L373" s="383"/>
      <c r="M373" s="189"/>
    </row>
    <row r="374" spans="2:13" ht="11.25" customHeight="1" x14ac:dyDescent="0.2">
      <c r="B374" s="122"/>
      <c r="C374" s="68" t="s">
        <v>243</v>
      </c>
      <c r="D374" s="69" t="s">
        <v>244</v>
      </c>
      <c r="E374" s="206">
        <v>1</v>
      </c>
      <c r="F374" s="107" t="s">
        <v>60</v>
      </c>
      <c r="G374" s="688"/>
      <c r="H374" s="687"/>
      <c r="I374" s="112"/>
      <c r="J374" s="687"/>
      <c r="K374" s="211"/>
      <c r="L374" s="184"/>
      <c r="M374" s="101"/>
    </row>
    <row r="375" spans="2:13" ht="11.25" customHeight="1" x14ac:dyDescent="0.2">
      <c r="B375" s="117"/>
      <c r="C375" s="65"/>
      <c r="D375" s="31"/>
      <c r="E375" s="224"/>
      <c r="F375" s="3"/>
      <c r="G375" s="65"/>
      <c r="I375" s="110"/>
      <c r="J375" s="31"/>
      <c r="K375" s="31"/>
      <c r="L375" s="135"/>
      <c r="M375" s="102"/>
    </row>
    <row r="376" spans="2:13" ht="11.25" customHeight="1" x14ac:dyDescent="0.2">
      <c r="B376" s="122"/>
      <c r="C376" s="68"/>
      <c r="D376" s="69"/>
      <c r="E376" s="200"/>
      <c r="F376" s="107"/>
      <c r="G376" s="98"/>
      <c r="H376" s="45"/>
      <c r="I376" s="112"/>
      <c r="J376" s="737"/>
      <c r="K376" s="69"/>
      <c r="L376" s="184"/>
      <c r="M376" s="106"/>
    </row>
    <row r="377" spans="2:13" ht="11.25" customHeight="1" x14ac:dyDescent="0.2">
      <c r="B377" s="117"/>
      <c r="C377" s="271"/>
      <c r="D377" s="31"/>
      <c r="E377" s="65"/>
      <c r="F377" s="3"/>
      <c r="G377" s="65"/>
      <c r="I377" s="92"/>
      <c r="J377" s="227"/>
      <c r="K377" s="227"/>
      <c r="L377" s="227"/>
      <c r="M377" s="189"/>
    </row>
    <row r="378" spans="2:13" ht="11.25" customHeight="1" x14ac:dyDescent="0.2">
      <c r="B378" s="122"/>
      <c r="C378" s="198"/>
      <c r="D378" s="69"/>
      <c r="E378" s="199"/>
      <c r="F378" s="107"/>
      <c r="G378" s="98"/>
      <c r="H378" s="45"/>
      <c r="I378" s="99"/>
      <c r="J378" s="251"/>
      <c r="K378" s="251"/>
      <c r="L378" s="251"/>
      <c r="M378" s="106"/>
    </row>
    <row r="379" spans="2:13" ht="11.25" customHeight="1" x14ac:dyDescent="0.2">
      <c r="B379" s="117"/>
      <c r="C379" s="65"/>
      <c r="D379" s="134"/>
      <c r="E379" s="65"/>
      <c r="F379" s="3"/>
      <c r="G379" s="787"/>
      <c r="I379" s="92"/>
      <c r="J379" s="227"/>
      <c r="K379" s="214"/>
      <c r="L379" s="145"/>
      <c r="M379" s="213"/>
    </row>
    <row r="380" spans="2:13" ht="11.25" customHeight="1" x14ac:dyDescent="0.2">
      <c r="B380" s="117"/>
      <c r="C380" s="65"/>
      <c r="D380" s="193"/>
      <c r="E380" s="65"/>
      <c r="F380" s="3"/>
      <c r="G380" s="787"/>
      <c r="H380" s="45"/>
      <c r="I380" s="92"/>
      <c r="J380" s="69"/>
      <c r="K380" s="69"/>
      <c r="L380" s="69"/>
      <c r="M380" s="106"/>
    </row>
    <row r="381" spans="2:13" ht="11.25" customHeight="1" x14ac:dyDescent="0.2">
      <c r="B381" s="118"/>
      <c r="C381" s="66"/>
      <c r="D381" s="67"/>
      <c r="E381" s="66"/>
      <c r="F381" s="77"/>
      <c r="G381" s="740"/>
      <c r="H381" s="80"/>
      <c r="I381" s="95"/>
      <c r="J381" s="31"/>
      <c r="K381" s="31"/>
      <c r="L381" s="31"/>
      <c r="M381" s="189"/>
    </row>
    <row r="382" spans="2:13" ht="11.25" customHeight="1" x14ac:dyDescent="0.2">
      <c r="B382" s="122"/>
      <c r="C382" s="68"/>
      <c r="D382" s="69"/>
      <c r="E382" s="206"/>
      <c r="F382" s="70"/>
      <c r="G382" s="98"/>
      <c r="H382" s="45"/>
      <c r="I382" s="99"/>
      <c r="J382" s="763"/>
      <c r="K382" s="100"/>
      <c r="L382" s="100"/>
      <c r="M382" s="106"/>
    </row>
    <row r="383" spans="2:13" ht="11.25" customHeight="1" x14ac:dyDescent="0.2">
      <c r="B383" s="117"/>
      <c r="C383" s="66"/>
      <c r="D383" s="134"/>
      <c r="E383" s="66"/>
      <c r="F383" s="77"/>
      <c r="G383" s="740"/>
      <c r="H383" s="790"/>
      <c r="I383" s="95"/>
      <c r="J383" s="805"/>
      <c r="K383" s="67"/>
      <c r="L383" s="67"/>
      <c r="M383" s="97"/>
    </row>
    <row r="384" spans="2:13" ht="11.25" customHeight="1" x14ac:dyDescent="0.2">
      <c r="B384" s="117"/>
      <c r="C384" s="68"/>
      <c r="D384" s="175"/>
      <c r="E384" s="68"/>
      <c r="F384" s="3"/>
      <c r="G384" s="787"/>
      <c r="H384" s="45"/>
      <c r="I384" s="99"/>
      <c r="J384" s="100"/>
      <c r="K384" s="69"/>
      <c r="L384" s="69"/>
      <c r="M384" s="196"/>
    </row>
    <row r="385" spans="2:13" ht="11.25" customHeight="1" x14ac:dyDescent="0.2">
      <c r="B385" s="118"/>
      <c r="C385" s="66"/>
      <c r="D385" s="66"/>
      <c r="E385" s="66"/>
      <c r="F385" s="66"/>
      <c r="G385" s="806"/>
      <c r="H385" s="66"/>
      <c r="I385" s="132"/>
      <c r="J385" s="788"/>
      <c r="K385" s="31"/>
      <c r="L385" s="31"/>
      <c r="M385" s="102"/>
    </row>
    <row r="386" spans="2:13" ht="11.25" customHeight="1" x14ac:dyDescent="0.2">
      <c r="B386" s="122"/>
      <c r="C386" s="68"/>
      <c r="D386" s="69"/>
      <c r="E386" s="68"/>
      <c r="F386" s="70"/>
      <c r="G386" s="98"/>
      <c r="H386" s="45"/>
      <c r="I386" s="113"/>
      <c r="J386" s="807"/>
      <c r="K386" s="100"/>
      <c r="L386" s="100"/>
      <c r="M386" s="106"/>
    </row>
    <row r="387" spans="2:13" ht="11.25" customHeight="1" x14ac:dyDescent="0.2">
      <c r="B387" s="117"/>
      <c r="C387" s="66"/>
      <c r="D387" s="66"/>
      <c r="E387" s="66"/>
      <c r="F387" s="66"/>
      <c r="G387" s="806"/>
      <c r="H387" s="66"/>
      <c r="I387" s="132"/>
      <c r="J387" s="788"/>
      <c r="K387" s="31"/>
      <c r="L387" s="31"/>
      <c r="M387" s="102"/>
    </row>
    <row r="388" spans="2:13" ht="11.25" customHeight="1" x14ac:dyDescent="0.2">
      <c r="B388" s="117"/>
      <c r="C388" s="68"/>
      <c r="D388" s="69"/>
      <c r="E388" s="68"/>
      <c r="F388" s="70"/>
      <c r="G388" s="68"/>
      <c r="H388" s="68"/>
      <c r="I388" s="113"/>
      <c r="J388" s="69"/>
      <c r="K388" s="69"/>
      <c r="L388" s="69"/>
      <c r="M388" s="191"/>
    </row>
    <row r="389" spans="2:13" ht="11.25" customHeight="1" x14ac:dyDescent="0.2">
      <c r="B389" s="118"/>
      <c r="C389" s="65"/>
      <c r="D389" s="65"/>
      <c r="E389" s="65"/>
      <c r="F389" s="65"/>
      <c r="G389" s="65"/>
      <c r="H389" s="65"/>
      <c r="I389" s="180"/>
      <c r="M389" s="188"/>
    </row>
    <row r="390" spans="2:13" ht="11.25" customHeight="1" x14ac:dyDescent="0.2">
      <c r="B390" s="122"/>
      <c r="C390" s="68"/>
      <c r="D390" s="68"/>
      <c r="E390" s="68"/>
      <c r="F390" s="68"/>
      <c r="G390" s="68"/>
      <c r="H390" s="45"/>
      <c r="I390" s="113"/>
      <c r="J390" s="123"/>
      <c r="K390" s="123"/>
      <c r="L390" s="123"/>
      <c r="M390" s="195"/>
    </row>
    <row r="391" spans="2:13" ht="11.25" customHeight="1" x14ac:dyDescent="0.2">
      <c r="B391" s="117"/>
      <c r="C391" s="66"/>
      <c r="D391" s="67"/>
      <c r="E391" s="66"/>
      <c r="F391" s="77"/>
      <c r="G391" s="740"/>
      <c r="H391" s="790"/>
      <c r="I391" s="95"/>
      <c r="J391" s="67"/>
      <c r="K391" s="96"/>
      <c r="L391" s="96"/>
      <c r="M391" s="192"/>
    </row>
    <row r="392" spans="2:13" ht="11.25" customHeight="1" x14ac:dyDescent="0.2">
      <c r="B392" s="117"/>
      <c r="C392" s="68"/>
      <c r="D392" s="69"/>
      <c r="E392" s="68"/>
      <c r="F392" s="70"/>
      <c r="G392" s="718"/>
      <c r="H392" s="763"/>
      <c r="I392" s="99"/>
      <c r="J392" s="69"/>
      <c r="K392" s="100"/>
      <c r="L392" s="100"/>
      <c r="M392" s="191"/>
    </row>
    <row r="393" spans="2:13" ht="11.25" customHeight="1" x14ac:dyDescent="0.2">
      <c r="B393" s="118"/>
      <c r="C393" s="66"/>
      <c r="D393" s="67"/>
      <c r="E393" s="66"/>
      <c r="F393" s="77"/>
      <c r="G393" s="740"/>
      <c r="H393" s="125"/>
      <c r="I393" s="95"/>
      <c r="J393" s="67"/>
      <c r="K393" s="96"/>
      <c r="L393" s="96"/>
      <c r="M393" s="192"/>
    </row>
    <row r="394" spans="2:13" ht="11.25" customHeight="1" x14ac:dyDescent="0.2">
      <c r="B394" s="122"/>
      <c r="C394" s="107"/>
      <c r="D394" s="69"/>
      <c r="E394" s="68"/>
      <c r="F394" s="70"/>
      <c r="G394" s="718"/>
      <c r="H394" s="763"/>
      <c r="I394" s="99"/>
      <c r="J394" s="69"/>
      <c r="K394" s="100"/>
      <c r="L394" s="100"/>
      <c r="M394" s="191"/>
    </row>
    <row r="395" spans="2:13" ht="11.25" customHeight="1" x14ac:dyDescent="0.2">
      <c r="B395" s="117"/>
      <c r="C395" s="65"/>
      <c r="D395" s="31"/>
      <c r="E395" s="65"/>
      <c r="F395" s="3"/>
      <c r="G395" s="787"/>
      <c r="H395" s="721"/>
      <c r="I395" s="92"/>
      <c r="J395" s="31"/>
      <c r="K395" s="85"/>
      <c r="L395" s="85"/>
      <c r="M395" s="189"/>
    </row>
    <row r="396" spans="2:13" ht="11.25" customHeight="1" x14ac:dyDescent="0.2">
      <c r="B396" s="117"/>
      <c r="C396" s="65"/>
      <c r="D396" s="31"/>
      <c r="E396" s="65"/>
      <c r="F396" s="3"/>
      <c r="G396" s="787"/>
      <c r="H396" s="721"/>
      <c r="I396" s="92"/>
      <c r="J396" s="31"/>
      <c r="K396" s="85"/>
      <c r="L396" s="85"/>
      <c r="M396" s="189"/>
    </row>
    <row r="397" spans="2:13" ht="11.25" customHeight="1" x14ac:dyDescent="0.2">
      <c r="B397" s="118"/>
      <c r="C397" s="66"/>
      <c r="D397" s="67"/>
      <c r="E397" s="66"/>
      <c r="F397" s="77"/>
      <c r="G397" s="740"/>
      <c r="H397" s="790"/>
      <c r="I397" s="95"/>
      <c r="J397" s="67"/>
      <c r="K397" s="96"/>
      <c r="L397" s="96"/>
      <c r="M397" s="192"/>
    </row>
    <row r="398" spans="2:13" ht="11.25" customHeight="1" x14ac:dyDescent="0.2">
      <c r="B398" s="122"/>
      <c r="C398" s="68"/>
      <c r="D398" s="69"/>
      <c r="E398" s="68"/>
      <c r="F398" s="70"/>
      <c r="G398" s="718"/>
      <c r="H398" s="763"/>
      <c r="I398" s="99"/>
      <c r="J398" s="69"/>
      <c r="K398" s="100"/>
      <c r="L398" s="100"/>
      <c r="M398" s="191"/>
    </row>
    <row r="399" spans="2:13" ht="11.25" customHeight="1" x14ac:dyDescent="0.2">
      <c r="B399" s="117"/>
      <c r="C399" s="65"/>
      <c r="D399" s="31"/>
      <c r="E399" s="65"/>
      <c r="F399" s="3"/>
      <c r="G399" s="787"/>
      <c r="H399" s="721"/>
      <c r="I399" s="92"/>
      <c r="K399" s="93"/>
      <c r="L399" s="93"/>
      <c r="M399" s="188"/>
    </row>
    <row r="400" spans="2:13" ht="11.25" customHeight="1" x14ac:dyDescent="0.2">
      <c r="B400" s="124"/>
      <c r="C400" s="108"/>
      <c r="D400" s="59"/>
      <c r="E400" s="58"/>
      <c r="F400" s="2"/>
      <c r="G400" s="58"/>
      <c r="H400" s="808"/>
      <c r="I400" s="109" t="s">
        <v>205</v>
      </c>
      <c r="J400" s="89"/>
      <c r="K400" s="2"/>
      <c r="L400" s="2"/>
      <c r="M400" s="197" t="s">
        <v>219</v>
      </c>
    </row>
    <row r="401" spans="2:13" ht="10.5" customHeight="1" x14ac:dyDescent="0.2">
      <c r="B401" s="114"/>
      <c r="C401" s="3"/>
      <c r="D401" s="31"/>
      <c r="H401" s="721"/>
      <c r="I401" s="3"/>
      <c r="J401" s="75"/>
      <c r="M401" s="792"/>
    </row>
    <row r="402" spans="2:13" ht="10.5" customHeight="1" x14ac:dyDescent="0.2">
      <c r="B402" s="114"/>
      <c r="C402" s="3"/>
      <c r="D402" s="31"/>
      <c r="H402" s="721"/>
      <c r="I402" s="3"/>
      <c r="J402" s="75"/>
      <c r="M402" s="792"/>
    </row>
    <row r="403" spans="2:13" ht="10.5" customHeight="1" x14ac:dyDescent="0.2">
      <c r="B403" s="793"/>
      <c r="C403" s="794" t="str">
        <f>$C$253</f>
        <v>令和７年度（繰越）ヤンバルクイナ飼育・繁殖施設屋根改修工事</v>
      </c>
      <c r="D403" s="795"/>
      <c r="E403" s="9"/>
      <c r="F403" s="9"/>
      <c r="G403" s="9"/>
      <c r="H403" s="796"/>
      <c r="I403" s="35"/>
      <c r="J403" s="797"/>
      <c r="K403" s="9"/>
      <c r="L403" s="9"/>
      <c r="M403" s="798"/>
    </row>
    <row r="404" spans="2:13" ht="11.15" customHeight="1" x14ac:dyDescent="0.2">
      <c r="B404" s="117"/>
      <c r="I404" s="3"/>
      <c r="K404" s="93"/>
      <c r="L404" s="93"/>
      <c r="M404" s="188"/>
    </row>
    <row r="405" spans="2:13" ht="24.75" customHeight="1" x14ac:dyDescent="0.2">
      <c r="B405" s="117"/>
      <c r="C405" s="3" t="s">
        <v>258</v>
      </c>
      <c r="D405" s="889" t="s">
        <v>185</v>
      </c>
      <c r="E405" s="889"/>
      <c r="F405" s="889"/>
      <c r="G405" s="889"/>
      <c r="H405" s="889"/>
      <c r="I405" s="3"/>
      <c r="K405" s="93"/>
      <c r="L405" s="93"/>
      <c r="M405" s="188"/>
    </row>
    <row r="406" spans="2:13" ht="11.15" customHeight="1" x14ac:dyDescent="0.2">
      <c r="B406" s="117"/>
      <c r="E406" s="31"/>
      <c r="I406" s="3"/>
      <c r="K406" s="3"/>
      <c r="L406" s="3"/>
      <c r="M406" s="188"/>
    </row>
    <row r="407" spans="2:13" ht="11.15" customHeight="1" x14ac:dyDescent="0.2">
      <c r="B407" s="117"/>
      <c r="C407" s="1" t="s">
        <v>259</v>
      </c>
      <c r="D407" s="31"/>
      <c r="F407" s="31" t="s">
        <v>223</v>
      </c>
      <c r="G407" s="148"/>
      <c r="I407" s="190" t="s">
        <v>339</v>
      </c>
      <c r="K407" s="93"/>
      <c r="L407" s="93"/>
      <c r="M407" s="188"/>
    </row>
    <row r="408" spans="2:13" ht="11.15" customHeight="1" x14ac:dyDescent="0.2">
      <c r="B408" s="118"/>
      <c r="C408" s="119"/>
      <c r="D408" s="80"/>
      <c r="E408" s="119"/>
      <c r="F408" s="80"/>
      <c r="G408" s="66"/>
      <c r="H408" s="80"/>
      <c r="I408" s="95"/>
      <c r="J408" s="80"/>
      <c r="K408" s="725"/>
      <c r="L408" s="725"/>
      <c r="M408" s="726"/>
    </row>
    <row r="409" spans="2:13" ht="11.15" customHeight="1" x14ac:dyDescent="0.2">
      <c r="B409" s="120" t="s">
        <v>8</v>
      </c>
      <c r="C409" s="121" t="s">
        <v>110</v>
      </c>
      <c r="D409" s="3" t="s">
        <v>111</v>
      </c>
      <c r="E409" s="121" t="s">
        <v>112</v>
      </c>
      <c r="F409" s="3" t="s">
        <v>113</v>
      </c>
      <c r="G409" s="121" t="s">
        <v>114</v>
      </c>
      <c r="H409" s="3" t="s">
        <v>115</v>
      </c>
      <c r="I409" s="892" t="s">
        <v>116</v>
      </c>
      <c r="J409" s="841"/>
      <c r="K409" s="841"/>
      <c r="L409" s="841"/>
      <c r="M409" s="893"/>
    </row>
    <row r="410" spans="2:13" ht="11.15" customHeight="1" x14ac:dyDescent="0.2">
      <c r="B410" s="122"/>
      <c r="C410" s="68"/>
      <c r="D410" s="123"/>
      <c r="E410" s="68"/>
      <c r="F410" s="123"/>
      <c r="G410" s="68"/>
      <c r="H410" s="123"/>
      <c r="I410" s="99"/>
      <c r="J410" s="123"/>
      <c r="K410" s="70"/>
      <c r="L410" s="70"/>
      <c r="M410" s="195"/>
    </row>
    <row r="411" spans="2:13" ht="11.25" customHeight="1" x14ac:dyDescent="0.2">
      <c r="B411" s="117"/>
      <c r="C411" s="65"/>
      <c r="D411" s="31" t="s">
        <v>149</v>
      </c>
      <c r="E411" s="65"/>
      <c r="G411" s="65"/>
      <c r="I411" s="92"/>
      <c r="J411" s="31"/>
      <c r="K411" s="93"/>
      <c r="L411" s="93"/>
      <c r="M411" s="189"/>
    </row>
    <row r="412" spans="2:13" ht="11.25" customHeight="1" x14ac:dyDescent="0.2">
      <c r="B412" s="117"/>
      <c r="C412" s="65" t="s">
        <v>260</v>
      </c>
      <c r="D412" s="31" t="s">
        <v>225</v>
      </c>
      <c r="E412" s="65"/>
      <c r="G412" s="65"/>
      <c r="I412" s="727" t="s">
        <v>261</v>
      </c>
      <c r="J412" s="31"/>
      <c r="K412" s="3"/>
      <c r="L412" s="3"/>
      <c r="M412" s="189"/>
    </row>
    <row r="413" spans="2:13" ht="11.25" customHeight="1" x14ac:dyDescent="0.2">
      <c r="B413" s="118"/>
      <c r="C413" s="66"/>
      <c r="D413" s="67"/>
      <c r="E413" s="187"/>
      <c r="F413" s="77"/>
      <c r="G413" s="66"/>
      <c r="H413" s="80"/>
      <c r="I413" s="111"/>
      <c r="J413" s="244"/>
      <c r="K413" s="244"/>
      <c r="L413" s="244"/>
      <c r="M413" s="105"/>
    </row>
    <row r="414" spans="2:13" ht="11.25" customHeight="1" x14ac:dyDescent="0.2">
      <c r="B414" s="122"/>
      <c r="C414" s="68" t="s">
        <v>228</v>
      </c>
      <c r="D414" s="69"/>
      <c r="E414" s="678">
        <v>2.1999999999999999E-2</v>
      </c>
      <c r="F414" s="70" t="s">
        <v>197</v>
      </c>
      <c r="G414" s="382"/>
      <c r="H414" s="45"/>
      <c r="I414" s="112"/>
      <c r="J414" s="677" t="s">
        <v>345</v>
      </c>
      <c r="K414" s="69"/>
      <c r="L414" s="184"/>
      <c r="M414" s="101"/>
    </row>
    <row r="415" spans="2:13" ht="11.25" customHeight="1" x14ac:dyDescent="0.2">
      <c r="B415" s="117"/>
      <c r="C415" s="65"/>
      <c r="D415" s="31"/>
      <c r="E415" s="224"/>
      <c r="F415" s="3"/>
      <c r="G415" s="65"/>
      <c r="H415" s="80"/>
      <c r="I415" s="110"/>
      <c r="J415" s="227"/>
      <c r="K415" s="214"/>
      <c r="L415" s="145"/>
      <c r="M415" s="102"/>
    </row>
    <row r="416" spans="2:13" ht="11.25" customHeight="1" x14ac:dyDescent="0.2">
      <c r="B416" s="117"/>
      <c r="C416" s="717" t="s">
        <v>347</v>
      </c>
      <c r="D416" s="69" t="s">
        <v>359</v>
      </c>
      <c r="E416" s="206">
        <v>1</v>
      </c>
      <c r="F416" s="70" t="s">
        <v>60</v>
      </c>
      <c r="G416" s="732"/>
      <c r="H416" s="75"/>
      <c r="I416" s="110"/>
      <c r="J416" s="45"/>
      <c r="K416" s="211"/>
      <c r="L416" s="184"/>
      <c r="M416" s="101"/>
    </row>
    <row r="417" spans="2:13" ht="11.25" customHeight="1" x14ac:dyDescent="0.2">
      <c r="B417" s="118"/>
      <c r="C417" s="65"/>
      <c r="D417" s="31"/>
      <c r="E417" s="224"/>
      <c r="F417" s="80"/>
      <c r="G417" s="66"/>
      <c r="H417" s="66"/>
      <c r="I417" s="95"/>
      <c r="J417" s="80"/>
      <c r="K417" s="725"/>
      <c r="L417" s="725"/>
      <c r="M417" s="97"/>
    </row>
    <row r="418" spans="2:13" ht="11.25" customHeight="1" x14ac:dyDescent="0.2">
      <c r="B418" s="122"/>
      <c r="C418" s="68"/>
      <c r="D418" s="69"/>
      <c r="E418" s="799"/>
      <c r="F418" s="70"/>
      <c r="G418" s="98"/>
      <c r="H418" s="75"/>
      <c r="I418" s="99"/>
      <c r="J418" s="69"/>
      <c r="K418" s="69"/>
      <c r="L418" s="69"/>
      <c r="M418" s="191"/>
    </row>
    <row r="419" spans="2:13" ht="11.25" customHeight="1" x14ac:dyDescent="0.2">
      <c r="B419" s="117"/>
      <c r="C419" s="65"/>
      <c r="D419" s="31"/>
      <c r="E419" s="224"/>
      <c r="G419" s="65"/>
      <c r="H419" s="66"/>
      <c r="I419" s="92"/>
      <c r="J419" s="788"/>
      <c r="K419" s="31"/>
      <c r="L419" s="31"/>
      <c r="M419" s="102"/>
    </row>
    <row r="420" spans="2:13" ht="11.25" customHeight="1" x14ac:dyDescent="0.2">
      <c r="B420" s="117"/>
      <c r="C420" s="68"/>
      <c r="D420" s="69"/>
      <c r="E420" s="766"/>
      <c r="F420" s="70"/>
      <c r="G420" s="98"/>
      <c r="H420" s="75"/>
      <c r="I420" s="99"/>
      <c r="J420" s="184"/>
      <c r="K420" s="69"/>
      <c r="L420" s="69"/>
      <c r="M420" s="191"/>
    </row>
    <row r="421" spans="2:13" ht="11.25" customHeight="1" x14ac:dyDescent="0.2">
      <c r="B421" s="118"/>
      <c r="C421" s="66"/>
      <c r="D421" s="67"/>
      <c r="E421" s="187"/>
      <c r="F421" s="80"/>
      <c r="G421" s="66"/>
      <c r="H421" s="80"/>
      <c r="I421" s="95"/>
      <c r="J421" s="244"/>
      <c r="K421" s="756"/>
      <c r="L421" s="757"/>
      <c r="M421" s="758"/>
    </row>
    <row r="422" spans="2:13" ht="11.25" customHeight="1" x14ac:dyDescent="0.2">
      <c r="B422" s="122"/>
      <c r="C422" s="68"/>
      <c r="D422" s="123"/>
      <c r="E422" s="206"/>
      <c r="F422" s="70"/>
      <c r="G422" s="163"/>
      <c r="H422" s="75"/>
      <c r="I422" s="99"/>
      <c r="J422" s="69"/>
      <c r="K422" s="69"/>
      <c r="L422" s="69"/>
      <c r="M422" s="191"/>
    </row>
    <row r="423" spans="2:13" ht="11.25" customHeight="1" x14ac:dyDescent="0.2">
      <c r="B423" s="117"/>
      <c r="C423" s="65"/>
      <c r="D423" s="31"/>
      <c r="E423" s="224"/>
      <c r="G423" s="65"/>
      <c r="H423" s="80"/>
      <c r="I423" s="92"/>
      <c r="J423" s="244"/>
      <c r="K423" s="756"/>
      <c r="L423" s="757"/>
      <c r="M423" s="758"/>
    </row>
    <row r="424" spans="2:13" ht="11.25" customHeight="1" x14ac:dyDescent="0.2">
      <c r="B424" s="117"/>
      <c r="C424" s="68"/>
      <c r="D424" s="69"/>
      <c r="E424" s="800"/>
      <c r="F424" s="70"/>
      <c r="G424" s="68"/>
      <c r="H424" s="75"/>
      <c r="I424" s="99"/>
      <c r="J424" s="69"/>
      <c r="K424" s="69"/>
      <c r="L424" s="69"/>
      <c r="M424" s="191"/>
    </row>
    <row r="425" spans="2:13" ht="11.25" customHeight="1" x14ac:dyDescent="0.2">
      <c r="B425" s="118"/>
      <c r="C425" s="66"/>
      <c r="D425" s="67"/>
      <c r="E425" s="187"/>
      <c r="F425" s="77"/>
      <c r="G425" s="66"/>
      <c r="H425" s="80"/>
      <c r="I425" s="111"/>
      <c r="J425" s="756"/>
      <c r="K425" s="756"/>
      <c r="L425" s="761"/>
      <c r="M425" s="758"/>
    </row>
    <row r="426" spans="2:13" ht="11.25" customHeight="1" x14ac:dyDescent="0.2">
      <c r="B426" s="122"/>
      <c r="C426" s="68"/>
      <c r="D426" s="69"/>
      <c r="E426" s="206"/>
      <c r="F426" s="70"/>
      <c r="G426" s="98"/>
      <c r="H426" s="45"/>
      <c r="I426" s="112"/>
      <c r="J426" s="763"/>
      <c r="K426" s="100"/>
      <c r="L426" s="100"/>
      <c r="M426" s="106"/>
    </row>
    <row r="427" spans="2:13" ht="11.25" customHeight="1" x14ac:dyDescent="0.2">
      <c r="B427" s="117"/>
      <c r="C427" s="65"/>
      <c r="D427" s="31"/>
      <c r="E427" s="224"/>
      <c r="F427" s="3"/>
      <c r="G427" s="65"/>
      <c r="H427" s="80"/>
      <c r="I427" s="110"/>
      <c r="J427" s="75"/>
      <c r="K427" s="67"/>
      <c r="L427" s="67"/>
      <c r="M427" s="105"/>
    </row>
    <row r="428" spans="2:13" ht="11.25" customHeight="1" x14ac:dyDescent="0.2">
      <c r="B428" s="122"/>
      <c r="C428" s="68"/>
      <c r="D428" s="69"/>
      <c r="E428" s="200"/>
      <c r="F428" s="70"/>
      <c r="G428" s="762"/>
      <c r="H428" s="45"/>
      <c r="I428" s="112"/>
      <c r="J428" s="764"/>
      <c r="K428" s="764"/>
      <c r="L428" s="764"/>
      <c r="M428" s="753"/>
    </row>
    <row r="429" spans="2:13" ht="11.25" customHeight="1" x14ac:dyDescent="0.2">
      <c r="B429" s="117"/>
      <c r="C429" s="65"/>
      <c r="D429" s="31"/>
      <c r="E429" s="224"/>
      <c r="F429" s="3"/>
      <c r="G429" s="65"/>
      <c r="H429" s="80"/>
      <c r="I429" s="111"/>
      <c r="J429" s="244"/>
      <c r="K429" s="756"/>
      <c r="L429" s="757"/>
      <c r="M429" s="758"/>
    </row>
    <row r="430" spans="2:13" ht="11.25" customHeight="1" x14ac:dyDescent="0.2">
      <c r="B430" s="122"/>
      <c r="C430" s="68"/>
      <c r="D430" s="69"/>
      <c r="E430" s="206"/>
      <c r="F430" s="70"/>
      <c r="G430" s="762"/>
      <c r="H430" s="45"/>
      <c r="I430" s="112"/>
      <c r="J430" s="782"/>
      <c r="K430" s="211"/>
      <c r="L430" s="894"/>
      <c r="M430" s="895"/>
    </row>
    <row r="431" spans="2:13" ht="11.25" customHeight="1" x14ac:dyDescent="0.2">
      <c r="B431" s="117"/>
      <c r="C431" s="65"/>
      <c r="D431" s="31"/>
      <c r="E431" s="224"/>
      <c r="F431" s="3"/>
      <c r="G431" s="65"/>
      <c r="I431" s="110"/>
      <c r="J431" s="244"/>
      <c r="K431" s="756"/>
      <c r="L431" s="244"/>
      <c r="M431" s="758"/>
    </row>
    <row r="432" spans="2:13" ht="11.25" customHeight="1" x14ac:dyDescent="0.2">
      <c r="B432" s="122"/>
      <c r="C432" s="68"/>
      <c r="D432" s="69"/>
      <c r="E432" s="206"/>
      <c r="F432" s="70"/>
      <c r="G432" s="68"/>
      <c r="H432" s="45"/>
      <c r="I432" s="112"/>
      <c r="J432" s="245"/>
      <c r="K432" s="211"/>
      <c r="L432" s="894"/>
      <c r="M432" s="895"/>
    </row>
    <row r="433" spans="2:13" ht="11.25" customHeight="1" x14ac:dyDescent="0.2">
      <c r="B433" s="117"/>
      <c r="C433" s="65"/>
      <c r="D433" s="31"/>
      <c r="E433" s="224"/>
      <c r="F433" s="3"/>
      <c r="G433" s="65"/>
      <c r="I433" s="765"/>
      <c r="J433" s="756"/>
      <c r="K433" s="756"/>
      <c r="L433" s="757"/>
      <c r="M433" s="758"/>
    </row>
    <row r="434" spans="2:13" ht="11.25" customHeight="1" x14ac:dyDescent="0.2">
      <c r="B434" s="122"/>
      <c r="C434" s="68"/>
      <c r="D434" s="69"/>
      <c r="E434" s="206"/>
      <c r="F434" s="70"/>
      <c r="G434" s="68"/>
      <c r="H434" s="763"/>
      <c r="I434" s="112"/>
      <c r="J434" s="896"/>
      <c r="K434" s="896"/>
      <c r="L434" s="896"/>
      <c r="M434" s="897"/>
    </row>
    <row r="435" spans="2:13" ht="11.25" customHeight="1" x14ac:dyDescent="0.2">
      <c r="B435" s="117"/>
      <c r="C435" s="66"/>
      <c r="D435" s="31"/>
      <c r="E435" s="194"/>
      <c r="F435" s="77"/>
      <c r="G435" s="65"/>
      <c r="H435" s="80"/>
      <c r="I435" s="110"/>
      <c r="J435" s="31"/>
      <c r="K435" s="85"/>
      <c r="L435" s="85"/>
      <c r="M435" s="94"/>
    </row>
    <row r="436" spans="2:13" ht="11.25" customHeight="1" x14ac:dyDescent="0.2">
      <c r="B436" s="122"/>
      <c r="C436" s="68"/>
      <c r="D436" s="184"/>
      <c r="E436" s="166"/>
      <c r="F436" s="70"/>
      <c r="G436" s="98"/>
      <c r="H436" s="45"/>
      <c r="I436" s="112"/>
      <c r="J436" s="123"/>
      <c r="K436" s="100"/>
      <c r="L436" s="100"/>
      <c r="M436" s="101"/>
    </row>
    <row r="437" spans="2:13" ht="11.25" customHeight="1" x14ac:dyDescent="0.2">
      <c r="B437" s="117"/>
      <c r="C437" s="66"/>
      <c r="D437" s="67"/>
      <c r="E437" s="66"/>
      <c r="F437" s="80"/>
      <c r="G437" s="66"/>
      <c r="H437" s="80"/>
      <c r="I437" s="95"/>
      <c r="J437" s="80"/>
      <c r="K437" s="725"/>
      <c r="L437" s="725"/>
      <c r="M437" s="105"/>
    </row>
    <row r="438" spans="2:13" ht="11.25" customHeight="1" x14ac:dyDescent="0.2">
      <c r="B438" s="117"/>
      <c r="C438" s="68"/>
      <c r="D438" s="184"/>
      <c r="E438" s="766"/>
      <c r="F438" s="123"/>
      <c r="G438" s="163"/>
      <c r="H438" s="45"/>
      <c r="I438" s="99"/>
      <c r="J438" s="70"/>
      <c r="K438" s="70"/>
      <c r="L438" s="70"/>
      <c r="M438" s="101"/>
    </row>
    <row r="439" spans="2:13" ht="11.25" customHeight="1" x14ac:dyDescent="0.2">
      <c r="B439" s="118"/>
      <c r="C439" s="66"/>
      <c r="D439" s="67"/>
      <c r="E439" s="66"/>
      <c r="F439" s="77"/>
      <c r="G439" s="740"/>
      <c r="H439" s="790"/>
      <c r="I439" s="95"/>
      <c r="J439" s="67"/>
      <c r="K439" s="96"/>
      <c r="L439" s="96"/>
      <c r="M439" s="192"/>
    </row>
    <row r="440" spans="2:13" ht="11.25" customHeight="1" x14ac:dyDescent="0.2">
      <c r="B440" s="122"/>
      <c r="C440" s="68"/>
      <c r="D440" s="69"/>
      <c r="E440" s="68"/>
      <c r="F440" s="70"/>
      <c r="G440" s="718"/>
      <c r="H440" s="763"/>
      <c r="I440" s="99"/>
      <c r="J440" s="69"/>
      <c r="K440" s="100"/>
      <c r="L440" s="100"/>
      <c r="M440" s="191"/>
    </row>
    <row r="441" spans="2:13" ht="11.25" customHeight="1" x14ac:dyDescent="0.2">
      <c r="B441" s="117"/>
      <c r="C441" s="65"/>
      <c r="D441" s="31"/>
      <c r="E441" s="65"/>
      <c r="F441" s="3"/>
      <c r="G441" s="787"/>
      <c r="H441" s="721"/>
      <c r="I441" s="92"/>
      <c r="J441" s="31"/>
      <c r="K441" s="85"/>
      <c r="L441" s="85"/>
      <c r="M441" s="189"/>
    </row>
    <row r="442" spans="2:13" ht="11.25" customHeight="1" x14ac:dyDescent="0.2">
      <c r="B442" s="117"/>
      <c r="C442" s="65"/>
      <c r="D442" s="45"/>
      <c r="E442" s="65"/>
      <c r="F442" s="3"/>
      <c r="G442" s="787"/>
      <c r="H442" s="721"/>
      <c r="I442" s="92"/>
      <c r="J442" s="31"/>
      <c r="K442" s="85"/>
      <c r="L442" s="85"/>
      <c r="M442" s="189"/>
    </row>
    <row r="443" spans="2:13" ht="11.25" customHeight="1" x14ac:dyDescent="0.2">
      <c r="B443" s="118"/>
      <c r="C443" s="66"/>
      <c r="D443" s="67"/>
      <c r="E443" s="66"/>
      <c r="F443" s="77"/>
      <c r="G443" s="740"/>
      <c r="H443" s="790"/>
      <c r="I443" s="95"/>
      <c r="J443" s="67"/>
      <c r="K443" s="96"/>
      <c r="L443" s="96"/>
      <c r="M443" s="192"/>
    </row>
    <row r="444" spans="2:13" ht="11.25" customHeight="1" x14ac:dyDescent="0.2">
      <c r="B444" s="122"/>
      <c r="C444" s="107"/>
      <c r="D444" s="69"/>
      <c r="E444" s="68"/>
      <c r="F444" s="70"/>
      <c r="G444" s="718"/>
      <c r="H444" s="763"/>
      <c r="I444" s="99"/>
      <c r="J444" s="69"/>
      <c r="K444" s="100"/>
      <c r="L444" s="100"/>
      <c r="M444" s="191"/>
    </row>
    <row r="445" spans="2:13" ht="11.25" customHeight="1" x14ac:dyDescent="0.2">
      <c r="B445" s="117"/>
      <c r="C445" s="65"/>
      <c r="D445" s="31"/>
      <c r="E445" s="65"/>
      <c r="F445" s="3"/>
      <c r="G445" s="787"/>
      <c r="H445" s="721"/>
      <c r="I445" s="92"/>
      <c r="J445" s="31"/>
      <c r="K445" s="85"/>
      <c r="L445" s="85"/>
      <c r="M445" s="189"/>
    </row>
    <row r="446" spans="2:13" ht="11.25" customHeight="1" x14ac:dyDescent="0.2">
      <c r="B446" s="117"/>
      <c r="C446" s="65"/>
      <c r="D446" s="31"/>
      <c r="E446" s="65"/>
      <c r="F446" s="3"/>
      <c r="G446" s="787"/>
      <c r="H446" s="721"/>
      <c r="I446" s="92"/>
      <c r="J446" s="31"/>
      <c r="K446" s="85"/>
      <c r="L446" s="85"/>
      <c r="M446" s="189"/>
    </row>
    <row r="447" spans="2:13" ht="11.25" customHeight="1" x14ac:dyDescent="0.2">
      <c r="B447" s="118"/>
      <c r="C447" s="66"/>
      <c r="D447" s="67"/>
      <c r="E447" s="66"/>
      <c r="F447" s="77"/>
      <c r="G447" s="740"/>
      <c r="H447" s="790"/>
      <c r="I447" s="95"/>
      <c r="J447" s="67"/>
      <c r="K447" s="96"/>
      <c r="L447" s="96"/>
      <c r="M447" s="192"/>
    </row>
    <row r="448" spans="2:13" ht="11.25" customHeight="1" x14ac:dyDescent="0.2">
      <c r="B448" s="122"/>
      <c r="C448" s="68"/>
      <c r="D448" s="69"/>
      <c r="E448" s="68"/>
      <c r="F448" s="70"/>
      <c r="G448" s="718"/>
      <c r="H448" s="763"/>
      <c r="I448" s="99"/>
      <c r="J448" s="69"/>
      <c r="K448" s="100"/>
      <c r="L448" s="100"/>
      <c r="M448" s="191"/>
    </row>
    <row r="449" spans="1:52" ht="11.25" customHeight="1" x14ac:dyDescent="0.2">
      <c r="B449" s="117"/>
      <c r="C449" s="65"/>
      <c r="D449" s="31"/>
      <c r="E449" s="65"/>
      <c r="F449" s="3"/>
      <c r="G449" s="787"/>
      <c r="H449" s="721"/>
      <c r="I449" s="92"/>
      <c r="K449" s="93"/>
      <c r="L449" s="93"/>
      <c r="M449" s="188"/>
    </row>
    <row r="450" spans="1:52" ht="11.25" customHeight="1" x14ac:dyDescent="0.2">
      <c r="B450" s="124"/>
      <c r="C450" s="108" t="s">
        <v>164</v>
      </c>
      <c r="D450" s="59"/>
      <c r="E450" s="58"/>
      <c r="F450" s="2"/>
      <c r="G450" s="58"/>
      <c r="H450" s="801"/>
      <c r="I450" s="109" t="s">
        <v>205</v>
      </c>
      <c r="J450" s="89"/>
      <c r="K450" s="2"/>
      <c r="L450" s="2"/>
      <c r="M450" s="197" t="s">
        <v>247</v>
      </c>
    </row>
    <row r="451" spans="1:52" ht="11.15" customHeight="1" x14ac:dyDescent="0.2">
      <c r="B451" s="114"/>
      <c r="C451" s="3"/>
      <c r="D451" s="31"/>
      <c r="H451" s="721"/>
      <c r="I451" s="3"/>
      <c r="J451" s="75"/>
      <c r="M451" s="792"/>
      <c r="AN451" s="114"/>
      <c r="AV451" s="3"/>
      <c r="AX451" s="3"/>
      <c r="AY451" s="3"/>
    </row>
    <row r="452" spans="1:52" ht="11.15" customHeight="1" x14ac:dyDescent="0.2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AN452" s="114"/>
      <c r="AO452"/>
      <c r="AP452"/>
      <c r="AQ452"/>
      <c r="AR452"/>
      <c r="AS452"/>
      <c r="AT452"/>
      <c r="AU452"/>
      <c r="AV452"/>
      <c r="AW452"/>
      <c r="AX452"/>
      <c r="AY452"/>
      <c r="AZ452"/>
    </row>
    <row r="453" spans="1:52" ht="11.15" customHeight="1" x14ac:dyDescent="0.2">
      <c r="C453" s="39" t="str">
        <f>$C$253</f>
        <v>令和７年度（繰越）ヤンバルクイナ飼育・繁殖施設屋根改修工事</v>
      </c>
      <c r="I453" s="3"/>
      <c r="J453" s="114"/>
      <c r="K453" s="3"/>
      <c r="L453" s="3"/>
      <c r="M453" s="3"/>
      <c r="AN453" s="114"/>
      <c r="AO453"/>
      <c r="AP453"/>
      <c r="AQ453"/>
      <c r="AR453"/>
      <c r="AS453"/>
      <c r="AT453"/>
      <c r="AU453"/>
      <c r="AV453"/>
      <c r="AW453"/>
      <c r="AX453"/>
      <c r="AY453"/>
      <c r="AZ453"/>
    </row>
    <row r="454" spans="1:52" ht="24.75" customHeight="1" x14ac:dyDescent="0.2">
      <c r="B454" s="115"/>
      <c r="C454" s="116"/>
      <c r="D454" s="116"/>
      <c r="E454" s="116"/>
      <c r="F454" s="116"/>
      <c r="G454" s="116"/>
      <c r="H454" s="116"/>
      <c r="I454" s="722"/>
      <c r="J454" s="116"/>
      <c r="K454" s="723"/>
      <c r="L454" s="723"/>
      <c r="M454" s="724"/>
      <c r="AN454" s="114"/>
      <c r="AO454"/>
      <c r="AP454"/>
      <c r="AQ454"/>
      <c r="AR454"/>
      <c r="AS454"/>
      <c r="AT454"/>
      <c r="AU454"/>
      <c r="AV454"/>
      <c r="AW454"/>
      <c r="AX454"/>
      <c r="AY454"/>
      <c r="AZ454"/>
    </row>
    <row r="455" spans="1:52" ht="10.5" customHeight="1" x14ac:dyDescent="0.2">
      <c r="B455" s="117"/>
      <c r="C455" s="3" t="s">
        <v>262</v>
      </c>
      <c r="D455" s="889" t="s">
        <v>185</v>
      </c>
      <c r="E455" s="889"/>
      <c r="F455" s="889"/>
      <c r="G455" s="889"/>
      <c r="H455" s="889"/>
      <c r="I455" s="3"/>
      <c r="K455" s="93"/>
      <c r="L455" s="93"/>
      <c r="M455" s="188"/>
      <c r="AN455" s="114"/>
      <c r="AO455"/>
      <c r="AP455"/>
      <c r="AQ455"/>
      <c r="AR455"/>
      <c r="AS455"/>
      <c r="AT455"/>
      <c r="AU455"/>
      <c r="AV455"/>
      <c r="AW455"/>
      <c r="AX455"/>
      <c r="AY455"/>
      <c r="AZ455"/>
    </row>
    <row r="456" spans="1:52" ht="11.15" customHeight="1" x14ac:dyDescent="0.2">
      <c r="B456" s="117"/>
      <c r="C456" s="190"/>
      <c r="E456" s="31"/>
      <c r="I456" s="3"/>
      <c r="K456" s="3"/>
      <c r="L456" s="3"/>
      <c r="M456" s="188"/>
      <c r="AN456" s="114"/>
      <c r="AO456"/>
      <c r="AP456"/>
      <c r="AQ456"/>
      <c r="AR456"/>
      <c r="AS456"/>
      <c r="AT456"/>
      <c r="AU456"/>
      <c r="AV456"/>
      <c r="AW456"/>
      <c r="AX456"/>
      <c r="AY456"/>
      <c r="AZ456"/>
    </row>
    <row r="457" spans="1:52" ht="11.15" customHeight="1" x14ac:dyDescent="0.2">
      <c r="B457" s="117"/>
      <c r="C457" s="1" t="s">
        <v>260</v>
      </c>
      <c r="D457" s="31"/>
      <c r="F457" s="31" t="s">
        <v>223</v>
      </c>
      <c r="G457" s="148"/>
      <c r="I457" s="190" t="s">
        <v>339</v>
      </c>
      <c r="K457" s="93"/>
      <c r="L457" s="93"/>
      <c r="M457" s="188"/>
    </row>
    <row r="458" spans="1:52" ht="11.15" customHeight="1" x14ac:dyDescent="0.2">
      <c r="B458" s="118"/>
      <c r="C458" s="119"/>
      <c r="D458" s="80"/>
      <c r="E458" s="119"/>
      <c r="F458" s="80"/>
      <c r="G458" s="66"/>
      <c r="H458" s="80"/>
      <c r="I458" s="95"/>
      <c r="J458" s="80"/>
      <c r="K458" s="725"/>
      <c r="L458" s="725"/>
      <c r="M458" s="726"/>
    </row>
    <row r="459" spans="1:52" ht="11.15" customHeight="1" x14ac:dyDescent="0.2">
      <c r="B459" s="120" t="s">
        <v>8</v>
      </c>
      <c r="C459" s="121" t="s">
        <v>110</v>
      </c>
      <c r="D459" s="3" t="s">
        <v>111</v>
      </c>
      <c r="E459" s="121" t="s">
        <v>191</v>
      </c>
      <c r="F459" s="3" t="s">
        <v>113</v>
      </c>
      <c r="G459" s="121" t="s">
        <v>114</v>
      </c>
      <c r="H459" s="3" t="s">
        <v>115</v>
      </c>
      <c r="I459" s="892" t="s">
        <v>116</v>
      </c>
      <c r="J459" s="841"/>
      <c r="K459" s="841"/>
      <c r="L459" s="841"/>
      <c r="M459" s="893"/>
    </row>
    <row r="460" spans="1:52" ht="11.15" customHeight="1" x14ac:dyDescent="0.2">
      <c r="B460" s="122"/>
      <c r="C460" s="68"/>
      <c r="D460" s="123"/>
      <c r="E460" s="68"/>
      <c r="F460" s="123"/>
      <c r="G460" s="68"/>
      <c r="H460" s="123"/>
      <c r="I460" s="99"/>
      <c r="J460" s="123"/>
      <c r="K460" s="70"/>
      <c r="L460" s="70"/>
      <c r="M460" s="195"/>
    </row>
    <row r="461" spans="1:52" ht="11.15" customHeight="1" x14ac:dyDescent="0.2">
      <c r="B461" s="117"/>
      <c r="C461" s="65"/>
      <c r="D461" s="31" t="s">
        <v>149</v>
      </c>
      <c r="E461" s="65"/>
      <c r="G461" s="65"/>
      <c r="I461" s="92"/>
      <c r="J461" s="147"/>
      <c r="K461" s="93"/>
      <c r="L461" s="93"/>
      <c r="M461" s="189"/>
    </row>
    <row r="462" spans="1:52" ht="11.15" customHeight="1" x14ac:dyDescent="0.2">
      <c r="B462" s="117"/>
      <c r="C462" s="65" t="s">
        <v>260</v>
      </c>
      <c r="D462" s="31" t="s">
        <v>253</v>
      </c>
      <c r="E462" s="65"/>
      <c r="G462" s="65"/>
      <c r="I462" s="727" t="s">
        <v>261</v>
      </c>
      <c r="J462" s="147"/>
      <c r="K462" s="3"/>
      <c r="L462" s="3"/>
      <c r="M462" s="189"/>
    </row>
    <row r="463" spans="1:52" ht="11.15" customHeight="1" x14ac:dyDescent="0.2">
      <c r="B463" s="118"/>
      <c r="C463" s="66"/>
      <c r="D463" s="67" t="s">
        <v>351</v>
      </c>
      <c r="E463" s="66"/>
      <c r="F463" s="80"/>
      <c r="G463" s="66"/>
      <c r="H463" s="80"/>
      <c r="I463" s="95"/>
      <c r="J463" s="227" t="s">
        <v>349</v>
      </c>
      <c r="K463" s="227"/>
      <c r="L463" s="227" t="s">
        <v>350</v>
      </c>
      <c r="M463" s="769"/>
    </row>
    <row r="464" spans="1:52" ht="11.15" customHeight="1" x14ac:dyDescent="0.2">
      <c r="B464" s="122"/>
      <c r="C464" s="68" t="s">
        <v>263</v>
      </c>
      <c r="D464" s="689" t="s">
        <v>264</v>
      </c>
      <c r="E464" s="206">
        <v>1.1000000000000001</v>
      </c>
      <c r="F464" s="70" t="s">
        <v>124</v>
      </c>
      <c r="G464" s="68"/>
      <c r="H464" s="687"/>
      <c r="I464" s="99"/>
      <c r="J464" s="100"/>
      <c r="K464" s="69"/>
      <c r="L464" s="100"/>
      <c r="M464" s="101"/>
    </row>
    <row r="465" spans="2:13" ht="11.15" customHeight="1" x14ac:dyDescent="0.2">
      <c r="B465" s="117"/>
      <c r="C465" s="65"/>
      <c r="D465" s="31"/>
      <c r="E465" s="224"/>
      <c r="F465" s="3"/>
      <c r="G465" s="65"/>
      <c r="I465" s="110"/>
      <c r="J465" s="214"/>
      <c r="K465" s="214"/>
      <c r="L465" s="383"/>
      <c r="M465" s="189"/>
    </row>
    <row r="466" spans="2:13" ht="11.15" customHeight="1" x14ac:dyDescent="0.2">
      <c r="B466" s="117"/>
      <c r="C466" s="65" t="s">
        <v>243</v>
      </c>
      <c r="D466" s="69" t="s">
        <v>244</v>
      </c>
      <c r="E466" s="224">
        <v>1</v>
      </c>
      <c r="F466" s="3" t="s">
        <v>60</v>
      </c>
      <c r="G466" s="812"/>
      <c r="H466" s="687"/>
      <c r="I466" s="110"/>
      <c r="J466" s="687"/>
      <c r="K466" s="211"/>
      <c r="L466" s="184"/>
      <c r="M466" s="101"/>
    </row>
    <row r="467" spans="2:13" ht="11.15" customHeight="1" x14ac:dyDescent="0.2">
      <c r="B467" s="118"/>
      <c r="C467" s="66"/>
      <c r="D467" s="31"/>
      <c r="E467" s="187"/>
      <c r="F467" s="80"/>
      <c r="G467" s="66"/>
      <c r="I467" s="95"/>
      <c r="J467" s="85"/>
      <c r="K467" s="85"/>
      <c r="L467" s="85"/>
      <c r="M467" s="189"/>
    </row>
    <row r="468" spans="2:13" ht="11.15" customHeight="1" x14ac:dyDescent="0.2">
      <c r="B468" s="122"/>
      <c r="C468" s="68"/>
      <c r="D468" s="69"/>
      <c r="E468" s="804"/>
      <c r="F468" s="107"/>
      <c r="G468" s="68"/>
      <c r="H468" s="687"/>
      <c r="I468" s="99"/>
      <c r="J468" s="69"/>
      <c r="K468" s="100"/>
      <c r="L468" s="100"/>
      <c r="M468" s="101"/>
    </row>
    <row r="469" spans="2:13" ht="11.15" customHeight="1" x14ac:dyDescent="0.2">
      <c r="B469" s="117"/>
      <c r="C469" s="65"/>
      <c r="D469" s="31"/>
      <c r="E469" s="224"/>
      <c r="F469" s="3"/>
      <c r="G469" s="65"/>
      <c r="I469" s="110"/>
      <c r="J469" s="214"/>
      <c r="K469" s="214"/>
      <c r="L469" s="383"/>
      <c r="M469" s="189"/>
    </row>
    <row r="470" spans="2:13" ht="11.15" customHeight="1" x14ac:dyDescent="0.2">
      <c r="B470" s="122"/>
      <c r="C470" s="68"/>
      <c r="D470" s="69"/>
      <c r="E470" s="206"/>
      <c r="F470" s="107"/>
      <c r="G470" s="688"/>
      <c r="H470" s="687"/>
      <c r="I470" s="112"/>
      <c r="J470" s="687"/>
      <c r="K470" s="211"/>
      <c r="L470" s="184"/>
      <c r="M470" s="101"/>
    </row>
    <row r="471" spans="2:13" ht="11.15" customHeight="1" x14ac:dyDescent="0.2">
      <c r="B471" s="117"/>
      <c r="C471" s="65"/>
      <c r="D471" s="31"/>
      <c r="E471" s="224"/>
      <c r="G471" s="65"/>
      <c r="I471" s="92"/>
      <c r="J471" s="85"/>
      <c r="K471" s="85"/>
      <c r="L471" s="85"/>
      <c r="M471" s="189"/>
    </row>
    <row r="472" spans="2:13" ht="11.15" customHeight="1" x14ac:dyDescent="0.2">
      <c r="B472" s="122"/>
      <c r="C472" s="68"/>
      <c r="D472" s="689"/>
      <c r="E472" s="206"/>
      <c r="F472" s="107"/>
      <c r="G472" s="163"/>
      <c r="H472" s="687"/>
      <c r="I472" s="99"/>
      <c r="J472" s="245"/>
      <c r="K472" s="211"/>
      <c r="L472" s="245"/>
      <c r="M472" s="101"/>
    </row>
    <row r="473" spans="2:13" ht="11.15" customHeight="1" x14ac:dyDescent="0.2">
      <c r="B473" s="117"/>
      <c r="C473" s="65"/>
      <c r="D473" s="31"/>
      <c r="E473" s="224"/>
      <c r="F473" s="3"/>
      <c r="G473" s="65"/>
      <c r="I473" s="110"/>
      <c r="J473" s="214"/>
      <c r="K473" s="214"/>
      <c r="L473" s="383"/>
      <c r="M473" s="189"/>
    </row>
    <row r="474" spans="2:13" ht="10.5" customHeight="1" x14ac:dyDescent="0.2">
      <c r="B474" s="122"/>
      <c r="C474" s="68"/>
      <c r="D474" s="69"/>
      <c r="E474" s="206"/>
      <c r="F474" s="107"/>
      <c r="G474" s="688"/>
      <c r="H474" s="687"/>
      <c r="I474" s="112"/>
      <c r="J474" s="687"/>
      <c r="K474" s="211"/>
      <c r="L474" s="184"/>
      <c r="M474" s="101"/>
    </row>
    <row r="475" spans="2:13" ht="11.15" customHeight="1" x14ac:dyDescent="0.2">
      <c r="B475" s="117"/>
      <c r="C475" s="65"/>
      <c r="D475" s="31"/>
      <c r="E475" s="224"/>
      <c r="F475" s="3"/>
      <c r="G475" s="65"/>
      <c r="I475" s="110"/>
      <c r="J475" s="214"/>
      <c r="K475" s="214"/>
      <c r="L475" s="383"/>
      <c r="M475" s="213"/>
    </row>
    <row r="476" spans="2:13" ht="11.15" customHeight="1" x14ac:dyDescent="0.2">
      <c r="B476" s="122"/>
      <c r="C476" s="68"/>
      <c r="D476" s="69"/>
      <c r="E476" s="206"/>
      <c r="F476" s="107"/>
      <c r="G476" s="688"/>
      <c r="H476" s="687"/>
      <c r="I476" s="112"/>
      <c r="J476" s="687"/>
      <c r="K476" s="211"/>
      <c r="L476" s="184"/>
      <c r="M476" s="686"/>
    </row>
    <row r="477" spans="2:13" ht="11.15" customHeight="1" x14ac:dyDescent="0.2">
      <c r="B477" s="117"/>
      <c r="C477" s="65"/>
      <c r="D477" s="31"/>
      <c r="E477" s="224"/>
      <c r="F477" s="3"/>
      <c r="G477" s="65"/>
      <c r="I477" s="110"/>
      <c r="J477" s="214"/>
      <c r="K477" s="214"/>
      <c r="L477" s="383"/>
      <c r="M477" s="213"/>
    </row>
    <row r="478" spans="2:13" ht="11.15" customHeight="1" x14ac:dyDescent="0.2">
      <c r="B478" s="122"/>
      <c r="C478" s="68"/>
      <c r="D478" s="69"/>
      <c r="E478" s="206"/>
      <c r="F478" s="107"/>
      <c r="G478" s="688"/>
      <c r="H478" s="687"/>
      <c r="I478" s="112"/>
      <c r="J478" s="687"/>
      <c r="K478" s="211"/>
      <c r="L478" s="184"/>
      <c r="M478" s="686"/>
    </row>
    <row r="479" spans="2:13" ht="11.15" customHeight="1" x14ac:dyDescent="0.2">
      <c r="B479" s="117"/>
      <c r="C479" s="65"/>
      <c r="D479" s="134"/>
      <c r="E479" s="65"/>
      <c r="F479" s="3"/>
      <c r="G479" s="73"/>
      <c r="H479" s="74"/>
      <c r="I479" s="92"/>
      <c r="J479" s="31"/>
      <c r="K479" s="31"/>
      <c r="L479" s="31"/>
      <c r="M479" s="189"/>
    </row>
    <row r="480" spans="2:13" ht="11.15" customHeight="1" x14ac:dyDescent="0.2">
      <c r="B480" s="117"/>
      <c r="C480" s="65"/>
      <c r="D480" s="193"/>
      <c r="E480" s="65"/>
      <c r="F480" s="3"/>
      <c r="G480" s="73"/>
      <c r="H480" s="45"/>
      <c r="I480" s="92"/>
      <c r="J480" s="69"/>
      <c r="K480" s="69"/>
      <c r="L480" s="69"/>
      <c r="M480" s="106"/>
    </row>
    <row r="481" spans="2:13" ht="11.15" customHeight="1" x14ac:dyDescent="0.2">
      <c r="B481" s="118"/>
      <c r="C481" s="66"/>
      <c r="D481" s="67"/>
      <c r="E481" s="66"/>
      <c r="F481" s="77"/>
      <c r="G481" s="81"/>
      <c r="H481" s="82"/>
      <c r="I481" s="95"/>
      <c r="J481" s="31"/>
      <c r="K481" s="31"/>
      <c r="L481" s="31"/>
      <c r="M481" s="189"/>
    </row>
    <row r="482" spans="2:13" ht="11.15" customHeight="1" x14ac:dyDescent="0.2">
      <c r="B482" s="122"/>
      <c r="C482" s="68"/>
      <c r="D482" s="69"/>
      <c r="E482" s="68"/>
      <c r="F482" s="70"/>
      <c r="G482" s="57"/>
      <c r="H482" s="45"/>
      <c r="I482" s="99"/>
      <c r="J482" s="184"/>
      <c r="K482" s="100"/>
      <c r="L482" s="100"/>
      <c r="M482" s="106"/>
    </row>
    <row r="483" spans="2:13" ht="11.15" customHeight="1" x14ac:dyDescent="0.2">
      <c r="B483" s="117"/>
      <c r="C483" s="66"/>
      <c r="D483" s="134"/>
      <c r="E483" s="66"/>
      <c r="F483" s="77"/>
      <c r="G483" s="81"/>
      <c r="H483" s="82"/>
      <c r="I483" s="95"/>
      <c r="J483" s="103"/>
      <c r="K483" s="67"/>
      <c r="L483" s="67"/>
      <c r="M483" s="97"/>
    </row>
    <row r="484" spans="2:13" ht="11.15" customHeight="1" x14ac:dyDescent="0.2">
      <c r="B484" s="117"/>
      <c r="C484" s="68"/>
      <c r="D484" s="175"/>
      <c r="E484" s="68"/>
      <c r="F484" s="3"/>
      <c r="G484" s="73"/>
      <c r="H484" s="45"/>
      <c r="I484" s="99"/>
      <c r="J484" s="100"/>
      <c r="K484" s="69"/>
      <c r="L484" s="69"/>
      <c r="M484" s="196"/>
    </row>
    <row r="485" spans="2:13" ht="11.15" customHeight="1" x14ac:dyDescent="0.2">
      <c r="B485" s="118"/>
      <c r="C485" s="66"/>
      <c r="D485" s="66"/>
      <c r="E485" s="66"/>
      <c r="F485" s="66"/>
      <c r="G485" s="78"/>
      <c r="H485" s="66"/>
      <c r="I485" s="132"/>
      <c r="J485" s="104"/>
      <c r="K485" s="31"/>
      <c r="L485" s="31"/>
      <c r="M485" s="102"/>
    </row>
    <row r="486" spans="2:13" ht="11.15" customHeight="1" x14ac:dyDescent="0.2">
      <c r="B486" s="122"/>
      <c r="C486" s="68"/>
      <c r="D486" s="69"/>
      <c r="E486" s="68"/>
      <c r="F486" s="70"/>
      <c r="G486" s="98"/>
      <c r="H486" s="45"/>
      <c r="I486" s="113"/>
      <c r="J486" s="91"/>
      <c r="K486" s="100"/>
      <c r="L486" s="100"/>
      <c r="M486" s="106"/>
    </row>
    <row r="487" spans="2:13" ht="11.15" customHeight="1" x14ac:dyDescent="0.2">
      <c r="B487" s="117"/>
      <c r="C487" s="66"/>
      <c r="D487" s="66"/>
      <c r="E487" s="66"/>
      <c r="F487" s="66"/>
      <c r="G487" s="78"/>
      <c r="H487" s="66"/>
      <c r="I487" s="132"/>
      <c r="J487" s="104"/>
      <c r="K487" s="31"/>
      <c r="L487" s="31"/>
      <c r="M487" s="102"/>
    </row>
    <row r="488" spans="2:13" ht="11.15" customHeight="1" x14ac:dyDescent="0.2">
      <c r="B488" s="117"/>
      <c r="C488" s="68"/>
      <c r="D488" s="69"/>
      <c r="E488" s="68"/>
      <c r="F488" s="70"/>
      <c r="G488" s="68"/>
      <c r="H488" s="68"/>
      <c r="I488" s="113"/>
      <c r="J488" s="69"/>
      <c r="K488" s="69"/>
      <c r="L488" s="69"/>
      <c r="M488" s="191"/>
    </row>
    <row r="489" spans="2:13" ht="11.15" customHeight="1" x14ac:dyDescent="0.2">
      <c r="B489" s="118"/>
      <c r="C489" s="65"/>
      <c r="D489" s="65"/>
      <c r="E489" s="65"/>
      <c r="F489" s="65"/>
      <c r="G489" s="65"/>
      <c r="H489" s="65"/>
      <c r="I489" s="180"/>
      <c r="M489" s="188"/>
    </row>
    <row r="490" spans="2:13" ht="11.15" customHeight="1" x14ac:dyDescent="0.2">
      <c r="B490" s="122"/>
      <c r="C490" s="68"/>
      <c r="D490" s="68"/>
      <c r="E490" s="68"/>
      <c r="F490" s="68"/>
      <c r="G490" s="68"/>
      <c r="H490" s="45"/>
      <c r="I490" s="113"/>
      <c r="J490" s="123"/>
      <c r="K490" s="123"/>
      <c r="L490" s="123"/>
      <c r="M490" s="195"/>
    </row>
    <row r="491" spans="2:13" ht="11.15" customHeight="1" x14ac:dyDescent="0.2">
      <c r="B491" s="117"/>
      <c r="C491" s="66"/>
      <c r="D491" s="67"/>
      <c r="E491" s="66"/>
      <c r="F491" s="77"/>
      <c r="G491" s="81"/>
      <c r="H491" s="82"/>
      <c r="I491" s="95"/>
      <c r="J491" s="67"/>
      <c r="K491" s="96"/>
      <c r="L491" s="96"/>
      <c r="M491" s="192"/>
    </row>
    <row r="492" spans="2:13" ht="11.15" customHeight="1" x14ac:dyDescent="0.2">
      <c r="B492" s="117"/>
      <c r="C492" s="68"/>
      <c r="D492" s="69"/>
      <c r="E492" s="68"/>
      <c r="F492" s="70"/>
      <c r="G492" s="57"/>
      <c r="H492" s="71"/>
      <c r="I492" s="99"/>
      <c r="J492" s="69"/>
      <c r="K492" s="100"/>
      <c r="L492" s="100"/>
      <c r="M492" s="191"/>
    </row>
    <row r="493" spans="2:13" ht="11.15" customHeight="1" x14ac:dyDescent="0.2">
      <c r="B493" s="118"/>
      <c r="C493" s="66"/>
      <c r="D493" s="67"/>
      <c r="E493" s="66"/>
      <c r="F493" s="77"/>
      <c r="G493" s="81"/>
      <c r="H493" s="125"/>
      <c r="I493" s="95"/>
      <c r="J493" s="67"/>
      <c r="K493" s="96"/>
      <c r="L493" s="96"/>
      <c r="M493" s="192"/>
    </row>
    <row r="494" spans="2:13" ht="11.15" customHeight="1" x14ac:dyDescent="0.2">
      <c r="B494" s="122"/>
      <c r="C494" s="107"/>
      <c r="D494" s="69"/>
      <c r="E494" s="68"/>
      <c r="F494" s="70"/>
      <c r="G494" s="57"/>
      <c r="H494" s="71"/>
      <c r="I494" s="99"/>
      <c r="J494" s="69"/>
      <c r="K494" s="100"/>
      <c r="L494" s="100"/>
      <c r="M494" s="191"/>
    </row>
    <row r="495" spans="2:13" ht="11.15" customHeight="1" x14ac:dyDescent="0.2">
      <c r="B495" s="117"/>
      <c r="C495" s="65"/>
      <c r="D495" s="31"/>
      <c r="E495" s="65"/>
      <c r="F495" s="3"/>
      <c r="G495" s="73"/>
      <c r="H495" s="74"/>
      <c r="I495" s="92"/>
      <c r="J495" s="31"/>
      <c r="K495" s="85"/>
      <c r="L495" s="85"/>
      <c r="M495" s="189"/>
    </row>
    <row r="496" spans="2:13" ht="11.15" customHeight="1" x14ac:dyDescent="0.2">
      <c r="B496" s="117"/>
      <c r="C496" s="65"/>
      <c r="D496" s="31"/>
      <c r="E496" s="65"/>
      <c r="F496" s="3"/>
      <c r="G496" s="73"/>
      <c r="H496" s="74"/>
      <c r="I496" s="92"/>
      <c r="J496" s="31"/>
      <c r="K496" s="85"/>
      <c r="L496" s="85"/>
      <c r="M496" s="189"/>
    </row>
    <row r="497" spans="2:13" ht="11.15" customHeight="1" x14ac:dyDescent="0.2">
      <c r="B497" s="118"/>
      <c r="C497" s="66"/>
      <c r="D497" s="67"/>
      <c r="E497" s="66"/>
      <c r="F497" s="77"/>
      <c r="G497" s="81"/>
      <c r="H497" s="82"/>
      <c r="I497" s="95"/>
      <c r="J497" s="67"/>
      <c r="K497" s="96"/>
      <c r="L497" s="96"/>
      <c r="M497" s="192"/>
    </row>
    <row r="498" spans="2:13" ht="11.15" customHeight="1" x14ac:dyDescent="0.2">
      <c r="B498" s="122"/>
      <c r="C498" s="68"/>
      <c r="D498" s="69"/>
      <c r="E498" s="68"/>
      <c r="F498" s="70"/>
      <c r="G498" s="57"/>
      <c r="H498" s="71"/>
      <c r="I498" s="99"/>
      <c r="J498" s="69"/>
      <c r="K498" s="100"/>
      <c r="L498" s="100"/>
      <c r="M498" s="191"/>
    </row>
    <row r="499" spans="2:13" ht="11.15" customHeight="1" x14ac:dyDescent="0.2">
      <c r="B499" s="117"/>
      <c r="C499" s="65"/>
      <c r="D499" s="31"/>
      <c r="E499" s="65"/>
      <c r="F499" s="3"/>
      <c r="G499" s="73"/>
      <c r="H499" s="74"/>
      <c r="I499" s="92"/>
      <c r="K499" s="93"/>
      <c r="L499" s="93"/>
      <c r="M499" s="188"/>
    </row>
    <row r="500" spans="2:13" ht="11.15" customHeight="1" x14ac:dyDescent="0.2">
      <c r="B500" s="124"/>
      <c r="C500" s="108"/>
      <c r="D500" s="59"/>
      <c r="E500" s="58"/>
      <c r="F500" s="2"/>
      <c r="G500" s="58"/>
      <c r="H500" s="711"/>
      <c r="I500" s="109" t="s">
        <v>205</v>
      </c>
      <c r="J500" s="89"/>
      <c r="K500" s="2"/>
      <c r="L500" s="2"/>
      <c r="M500" s="197" t="s">
        <v>219</v>
      </c>
    </row>
    <row r="536" ht="10.5" customHeight="1" x14ac:dyDescent="0.2"/>
    <row r="537" ht="24.75" customHeight="1" x14ac:dyDescent="0.2"/>
    <row r="576" ht="24.75" customHeight="1" x14ac:dyDescent="0.2"/>
    <row r="613" ht="24.75" customHeight="1" x14ac:dyDescent="0.2"/>
    <row r="652" ht="24.75" customHeight="1" x14ac:dyDescent="0.2"/>
    <row r="689" ht="24.75" customHeight="1" x14ac:dyDescent="0.2"/>
  </sheetData>
  <mergeCells count="44">
    <mergeCell ref="Q155:U155"/>
    <mergeCell ref="V159:Z159"/>
    <mergeCell ref="Q5:U5"/>
    <mergeCell ref="V9:Z9"/>
    <mergeCell ref="Q55:U55"/>
    <mergeCell ref="V59:Z59"/>
    <mergeCell ref="Q105:U105"/>
    <mergeCell ref="V109:Z109"/>
    <mergeCell ref="L432:M432"/>
    <mergeCell ref="J434:M434"/>
    <mergeCell ref="D455:H455"/>
    <mergeCell ref="I459:M459"/>
    <mergeCell ref="D405:H405"/>
    <mergeCell ref="I409:M409"/>
    <mergeCell ref="L430:M430"/>
    <mergeCell ref="D355:H355"/>
    <mergeCell ref="D255:H255"/>
    <mergeCell ref="D305:H305"/>
    <mergeCell ref="I259:M259"/>
    <mergeCell ref="I209:M209"/>
    <mergeCell ref="I359:M359"/>
    <mergeCell ref="J284:M284"/>
    <mergeCell ref="L280:M280"/>
    <mergeCell ref="L282:M282"/>
    <mergeCell ref="I309:M309"/>
    <mergeCell ref="L182:M182"/>
    <mergeCell ref="D205:H205"/>
    <mergeCell ref="L132:M132"/>
    <mergeCell ref="J134:M134"/>
    <mergeCell ref="L140:M140"/>
    <mergeCell ref="J144:M144"/>
    <mergeCell ref="J184:M184"/>
    <mergeCell ref="L190:M190"/>
    <mergeCell ref="J194:M194"/>
    <mergeCell ref="D155:H155"/>
    <mergeCell ref="I109:M109"/>
    <mergeCell ref="L122:M122"/>
    <mergeCell ref="J126:M126"/>
    <mergeCell ref="I159:M159"/>
    <mergeCell ref="D5:H5"/>
    <mergeCell ref="D55:H55"/>
    <mergeCell ref="I9:M9"/>
    <mergeCell ref="D105:H105"/>
    <mergeCell ref="I59:M59"/>
  </mergeCells>
  <phoneticPr fontId="5"/>
  <pageMargins left="0.62992125984251968" right="0.19685039370078741" top="0.64" bottom="0.27559055118110237" header="0.7" footer="0.34"/>
  <pageSetup paperSize="9" scale="96" orientation="landscape" r:id="rId1"/>
  <headerFooter alignWithMargins="0"/>
  <rowBreaks count="9" manualBreakCount="9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  <brk id="400" max="16383" man="1"/>
    <brk id="450" max="16383" man="1"/>
  </rowBreaks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69B2-6348-4C7B-958A-818289909551}">
  <dimension ref="A2:AA612"/>
  <sheetViews>
    <sheetView showGridLines="0" view="pageBreakPreview" zoomScale="85" zoomScaleNormal="100" zoomScaleSheetLayoutView="85" workbookViewId="0">
      <selection activeCell="I49" sqref="I49"/>
    </sheetView>
  </sheetViews>
  <sheetFormatPr defaultColWidth="9" defaultRowHeight="11.15" customHeight="1" x14ac:dyDescent="0.2"/>
  <cols>
    <col min="1" max="1" width="4.54296875" style="1" customWidth="1"/>
    <col min="2" max="2" width="24.1796875" style="1" customWidth="1"/>
    <col min="3" max="3" width="19.6328125" style="1" customWidth="1"/>
    <col min="4" max="4" width="6.08984375" style="1" customWidth="1"/>
    <col min="5" max="5" width="10.6328125" style="1" customWidth="1"/>
    <col min="6" max="9" width="10.453125" style="1" customWidth="1"/>
    <col min="10" max="10" width="4.54296875" style="1" customWidth="1"/>
    <col min="11" max="11" width="17.08984375" style="1" customWidth="1"/>
    <col min="12" max="12" width="14.54296875" style="1" customWidth="1"/>
    <col min="13" max="13" width="6.54296875" style="1" customWidth="1"/>
    <col min="14" max="14" width="4.54296875" style="1" customWidth="1"/>
    <col min="15" max="26" width="10.453125" style="1" customWidth="1"/>
    <col min="27" max="16384" width="9" style="1"/>
  </cols>
  <sheetData>
    <row r="2" spans="1:9" ht="11.15" customHeight="1" x14ac:dyDescent="0.2">
      <c r="B2" s="39"/>
    </row>
    <row r="3" spans="1:9" ht="18" customHeight="1" x14ac:dyDescent="0.2">
      <c r="C3" s="813" t="s">
        <v>265</v>
      </c>
      <c r="D3" s="813"/>
      <c r="F3" s="813"/>
      <c r="G3" s="813"/>
      <c r="I3" s="64" t="s">
        <v>266</v>
      </c>
    </row>
    <row r="4" spans="1:9" ht="11.15" customHeight="1" x14ac:dyDescent="0.2">
      <c r="B4" s="148"/>
    </row>
    <row r="5" spans="1:9" ht="11.15" customHeight="1" x14ac:dyDescent="0.2">
      <c r="A5" s="4"/>
      <c r="B5" s="47"/>
      <c r="C5" s="47"/>
      <c r="D5" s="47"/>
      <c r="E5" s="898" t="s">
        <v>267</v>
      </c>
      <c r="F5" s="899"/>
      <c r="G5" s="900"/>
      <c r="H5" s="48" t="s">
        <v>268</v>
      </c>
      <c r="I5" s="49" t="s">
        <v>269</v>
      </c>
    </row>
    <row r="6" spans="1:9" ht="11.15" customHeight="1" x14ac:dyDescent="0.2">
      <c r="A6" s="32" t="s">
        <v>270</v>
      </c>
      <c r="B6" s="20" t="s">
        <v>271</v>
      </c>
      <c r="C6" s="20" t="s">
        <v>272</v>
      </c>
      <c r="D6" s="22" t="s">
        <v>113</v>
      </c>
      <c r="E6" s="901"/>
      <c r="F6" s="901"/>
      <c r="G6" s="903"/>
      <c r="H6" s="20" t="s">
        <v>273</v>
      </c>
      <c r="I6" s="202"/>
    </row>
    <row r="7" spans="1:9" ht="11.15" customHeight="1" x14ac:dyDescent="0.2">
      <c r="A7" s="29"/>
      <c r="B7" s="15"/>
      <c r="C7" s="15"/>
      <c r="D7" s="23"/>
      <c r="E7" s="902"/>
      <c r="F7" s="902"/>
      <c r="G7" s="904"/>
      <c r="H7" s="15"/>
      <c r="I7" s="51"/>
    </row>
    <row r="8" spans="1:9" ht="11.15" customHeight="1" x14ac:dyDescent="0.2">
      <c r="A8" s="7"/>
      <c r="B8" s="13"/>
      <c r="C8" s="40"/>
      <c r="D8" s="22"/>
      <c r="E8" s="814"/>
      <c r="F8" s="36"/>
      <c r="G8" s="43"/>
      <c r="H8" s="43"/>
      <c r="I8" s="52"/>
    </row>
    <row r="9" spans="1:9" ht="11.15" customHeight="1" x14ac:dyDescent="0.2">
      <c r="A9" s="29"/>
      <c r="B9" s="15"/>
      <c r="C9" s="41"/>
      <c r="D9" s="42"/>
      <c r="E9" s="44"/>
      <c r="F9" s="44"/>
      <c r="G9" s="44"/>
      <c r="H9" s="44"/>
      <c r="I9" s="54"/>
    </row>
    <row r="10" spans="1:9" ht="11.15" customHeight="1" x14ac:dyDescent="0.2">
      <c r="A10" s="7"/>
      <c r="B10" s="65"/>
      <c r="C10" s="67"/>
      <c r="D10" s="815"/>
      <c r="E10" s="702"/>
      <c r="F10" s="81"/>
      <c r="G10" s="81"/>
      <c r="H10" s="702"/>
      <c r="I10" s="272"/>
    </row>
    <row r="11" spans="1:9" ht="11.15" customHeight="1" x14ac:dyDescent="0.2">
      <c r="A11" s="29"/>
      <c r="B11" s="701" t="s">
        <v>171</v>
      </c>
      <c r="C11" s="147"/>
      <c r="D11" s="816" t="s">
        <v>358</v>
      </c>
      <c r="E11" s="57"/>
      <c r="F11" s="703"/>
      <c r="G11" s="703"/>
      <c r="H11" s="703"/>
      <c r="I11" s="273"/>
    </row>
    <row r="12" spans="1:9" ht="11.15" customHeight="1" x14ac:dyDescent="0.2">
      <c r="A12" s="7"/>
      <c r="B12" s="66"/>
      <c r="C12" s="67"/>
      <c r="D12" s="817"/>
      <c r="E12" s="704"/>
      <c r="F12" s="73"/>
      <c r="G12" s="73"/>
      <c r="H12" s="704"/>
      <c r="I12" s="218"/>
    </row>
    <row r="13" spans="1:9" ht="11.15" customHeight="1" x14ac:dyDescent="0.2">
      <c r="A13" s="29"/>
      <c r="B13" s="661" t="s">
        <v>167</v>
      </c>
      <c r="C13" s="146"/>
      <c r="D13" s="816" t="s">
        <v>358</v>
      </c>
      <c r="E13" s="73"/>
      <c r="F13" s="73"/>
      <c r="G13" s="704"/>
      <c r="H13" s="703"/>
      <c r="I13" s="273"/>
    </row>
    <row r="14" spans="1:9" ht="11.15" customHeight="1" x14ac:dyDescent="0.2">
      <c r="A14" s="7"/>
      <c r="B14" s="66"/>
      <c r="C14" s="67" t="s">
        <v>172</v>
      </c>
      <c r="D14" s="818"/>
      <c r="E14" s="702"/>
      <c r="F14" s="81"/>
      <c r="G14" s="81"/>
      <c r="H14" s="705"/>
      <c r="I14" s="272"/>
    </row>
    <row r="15" spans="1:9" ht="11.15" customHeight="1" x14ac:dyDescent="0.2">
      <c r="A15" s="29"/>
      <c r="B15" s="662" t="s">
        <v>274</v>
      </c>
      <c r="C15" s="707" t="s">
        <v>275</v>
      </c>
      <c r="D15" s="164" t="s">
        <v>358</v>
      </c>
      <c r="E15" s="703"/>
      <c r="F15" s="57"/>
      <c r="G15" s="57"/>
      <c r="H15" s="703"/>
      <c r="I15" s="273"/>
    </row>
    <row r="16" spans="1:9" ht="11.15" customHeight="1" x14ac:dyDescent="0.2">
      <c r="A16" s="7"/>
      <c r="B16" s="66"/>
      <c r="C16" s="134"/>
      <c r="E16" s="702"/>
      <c r="F16" s="81"/>
      <c r="G16" s="81"/>
      <c r="H16" s="705"/>
      <c r="I16" s="272"/>
    </row>
    <row r="17" spans="1:9" ht="11.15" customHeight="1" x14ac:dyDescent="0.2">
      <c r="A17" s="29"/>
      <c r="B17" s="68" t="s">
        <v>276</v>
      </c>
      <c r="C17" s="175" t="s">
        <v>277</v>
      </c>
      <c r="D17" s="164" t="s">
        <v>358</v>
      </c>
      <c r="E17" s="703"/>
      <c r="F17" s="57"/>
      <c r="G17" s="57"/>
      <c r="H17" s="703"/>
      <c r="I17" s="273"/>
    </row>
    <row r="18" spans="1:9" ht="11.15" customHeight="1" x14ac:dyDescent="0.2">
      <c r="A18" s="7"/>
      <c r="B18" s="65"/>
      <c r="C18" s="31"/>
      <c r="D18" s="818"/>
      <c r="E18" s="704"/>
      <c r="F18" s="73"/>
      <c r="G18" s="140"/>
      <c r="H18" s="704"/>
      <c r="I18" s="218"/>
    </row>
    <row r="19" spans="1:9" ht="11.15" customHeight="1" x14ac:dyDescent="0.2">
      <c r="A19" s="29"/>
      <c r="B19" s="701" t="s">
        <v>180</v>
      </c>
      <c r="C19" s="819"/>
      <c r="D19" s="164" t="s">
        <v>358</v>
      </c>
      <c r="E19" s="704"/>
      <c r="F19" s="73"/>
      <c r="G19" s="73"/>
      <c r="H19" s="703"/>
      <c r="I19" s="273"/>
    </row>
    <row r="20" spans="1:9" ht="10.5" customHeight="1" x14ac:dyDescent="0.2">
      <c r="A20" s="7"/>
      <c r="B20" s="66"/>
      <c r="C20" s="820"/>
      <c r="E20" s="139"/>
      <c r="F20" s="81"/>
      <c r="G20" s="139"/>
      <c r="H20" s="702"/>
      <c r="I20" s="272"/>
    </row>
    <row r="21" spans="1:9" ht="11.15" customHeight="1" x14ac:dyDescent="0.2">
      <c r="A21" s="29"/>
      <c r="B21" s="68"/>
      <c r="C21" s="819"/>
      <c r="D21" s="164"/>
      <c r="E21" s="138"/>
      <c r="F21" s="57"/>
      <c r="G21" s="138"/>
      <c r="H21" s="703"/>
      <c r="I21" s="273"/>
    </row>
    <row r="22" spans="1:9" ht="11.15" customHeight="1" x14ac:dyDescent="0.2">
      <c r="A22" s="7"/>
      <c r="B22" s="66"/>
      <c r="C22" s="821"/>
      <c r="E22" s="140"/>
      <c r="F22" s="73"/>
      <c r="G22" s="140"/>
      <c r="H22" s="704"/>
      <c r="I22" s="218"/>
    </row>
    <row r="23" spans="1:9" ht="11.15" customHeight="1" x14ac:dyDescent="0.2">
      <c r="A23" s="29"/>
      <c r="B23" s="65" t="s">
        <v>278</v>
      </c>
      <c r="C23" s="819"/>
      <c r="D23" s="164"/>
      <c r="E23" s="140"/>
      <c r="F23" s="73"/>
      <c r="G23" s="140"/>
      <c r="H23" s="718"/>
      <c r="I23" s="218"/>
    </row>
    <row r="24" spans="1:9" ht="11.15" customHeight="1" x14ac:dyDescent="0.2">
      <c r="A24" s="7"/>
      <c r="B24" s="66"/>
      <c r="C24" s="822"/>
      <c r="E24" s="139"/>
      <c r="F24" s="81"/>
      <c r="G24" s="139"/>
      <c r="H24" s="81"/>
      <c r="I24" s="272"/>
    </row>
    <row r="25" spans="1:9" ht="11.15" customHeight="1" x14ac:dyDescent="0.2">
      <c r="A25" s="29"/>
      <c r="B25" s="68"/>
      <c r="C25" s="823"/>
      <c r="D25" s="164"/>
      <c r="E25" s="138"/>
      <c r="F25" s="57"/>
      <c r="G25" s="138"/>
      <c r="H25" s="57"/>
      <c r="I25" s="218"/>
    </row>
    <row r="26" spans="1:9" ht="11.15" customHeight="1" x14ac:dyDescent="0.2">
      <c r="A26" s="7"/>
      <c r="B26" s="13"/>
      <c r="C26" s="824"/>
      <c r="D26" s="3"/>
      <c r="E26" s="43"/>
      <c r="F26" s="43"/>
      <c r="G26" s="43"/>
      <c r="H26" s="43"/>
      <c r="I26" s="52"/>
    </row>
    <row r="27" spans="1:9" ht="11.15" customHeight="1" x14ac:dyDescent="0.2">
      <c r="A27" s="29"/>
      <c r="B27" s="15"/>
      <c r="C27" s="41"/>
      <c r="D27" s="42"/>
      <c r="E27" s="152"/>
      <c r="F27" s="44"/>
      <c r="G27" s="44"/>
      <c r="H27" s="44"/>
      <c r="I27" s="54"/>
    </row>
    <row r="28" spans="1:9" ht="11.15" customHeight="1" x14ac:dyDescent="0.2">
      <c r="A28" s="7"/>
      <c r="B28" s="13"/>
      <c r="C28" s="40"/>
      <c r="D28" s="20"/>
      <c r="E28" s="43"/>
      <c r="F28" s="43"/>
      <c r="G28" s="43"/>
      <c r="H28" s="43"/>
      <c r="I28" s="52"/>
    </row>
    <row r="29" spans="1:9" ht="11.15" customHeight="1" x14ac:dyDescent="0.2">
      <c r="A29" s="29"/>
      <c r="B29" s="15"/>
      <c r="C29" s="41"/>
      <c r="D29" s="42"/>
      <c r="E29" s="152"/>
      <c r="F29" s="44"/>
      <c r="G29" s="44"/>
      <c r="H29" s="44"/>
      <c r="I29" s="54"/>
    </row>
    <row r="30" spans="1:9" ht="11.15" customHeight="1" x14ac:dyDescent="0.2">
      <c r="A30" s="7"/>
      <c r="B30" s="13"/>
      <c r="C30" s="40"/>
      <c r="D30" s="20"/>
      <c r="E30" s="43"/>
      <c r="F30" s="43"/>
      <c r="G30" s="43"/>
      <c r="H30" s="43"/>
      <c r="I30" s="52"/>
    </row>
    <row r="31" spans="1:9" ht="11.15" customHeight="1" x14ac:dyDescent="0.2">
      <c r="A31" s="29"/>
      <c r="B31" s="15"/>
      <c r="C31" s="161"/>
      <c r="D31" s="42"/>
      <c r="E31" s="152"/>
      <c r="F31" s="44"/>
      <c r="G31" s="44"/>
      <c r="H31" s="44"/>
      <c r="I31" s="54"/>
    </row>
    <row r="32" spans="1:9" ht="11.15" customHeight="1" x14ac:dyDescent="0.2">
      <c r="A32" s="7"/>
      <c r="B32" s="13"/>
      <c r="C32" s="40"/>
      <c r="D32" s="20"/>
      <c r="E32" s="43"/>
      <c r="F32" s="43"/>
      <c r="G32" s="43"/>
      <c r="H32" s="43"/>
      <c r="I32" s="52"/>
    </row>
    <row r="33" spans="1:9" ht="11.15" customHeight="1" x14ac:dyDescent="0.2">
      <c r="A33" s="29"/>
      <c r="B33" s="15"/>
      <c r="C33" s="161"/>
      <c r="D33" s="160"/>
      <c r="E33" s="152"/>
      <c r="F33" s="44"/>
      <c r="G33" s="44"/>
      <c r="H33" s="44"/>
      <c r="I33" s="54"/>
    </row>
    <row r="34" spans="1:9" ht="11.15" customHeight="1" x14ac:dyDescent="0.2">
      <c r="A34" s="7"/>
      <c r="B34" s="13"/>
      <c r="C34" s="13"/>
      <c r="D34" s="13"/>
      <c r="E34" s="43"/>
      <c r="F34" s="43"/>
      <c r="G34" s="43"/>
      <c r="H34" s="43"/>
      <c r="I34" s="52"/>
    </row>
    <row r="35" spans="1:9" ht="11.15" customHeight="1" x14ac:dyDescent="0.2">
      <c r="A35" s="18"/>
      <c r="B35" s="58"/>
      <c r="C35" s="59"/>
      <c r="D35" s="162"/>
      <c r="E35" s="126"/>
      <c r="F35" s="60"/>
      <c r="G35" s="60"/>
      <c r="H35" s="55"/>
      <c r="I35" s="56"/>
    </row>
    <row r="36" spans="1:9" ht="12" customHeight="1" x14ac:dyDescent="0.2"/>
    <row r="39" spans="1:9" ht="18" customHeight="1" x14ac:dyDescent="0.2"/>
    <row r="88" ht="12" customHeight="1" x14ac:dyDescent="0.2"/>
    <row r="91" ht="18" customHeight="1" x14ac:dyDescent="0.2"/>
    <row r="139" ht="12" customHeight="1" x14ac:dyDescent="0.2"/>
    <row r="142" ht="18" customHeight="1" x14ac:dyDescent="0.2"/>
    <row r="191" ht="12" customHeight="1" x14ac:dyDescent="0.2"/>
    <row r="193" ht="10.5" customHeight="1" x14ac:dyDescent="0.2"/>
    <row r="194" ht="18" customHeight="1" x14ac:dyDescent="0.2"/>
    <row r="243" ht="12" customHeight="1" x14ac:dyDescent="0.2"/>
    <row r="245" ht="10.5" customHeight="1" x14ac:dyDescent="0.2"/>
    <row r="246" ht="18" customHeight="1" x14ac:dyDescent="0.2"/>
    <row r="295" ht="12" customHeight="1" x14ac:dyDescent="0.2"/>
    <row r="297" ht="10.5" customHeight="1" x14ac:dyDescent="0.2"/>
    <row r="298" ht="18" customHeight="1" x14ac:dyDescent="0.2"/>
    <row r="347" ht="12" customHeight="1" x14ac:dyDescent="0.2"/>
    <row r="349" ht="10.5" customHeight="1" x14ac:dyDescent="0.2"/>
    <row r="350" ht="18" customHeight="1" x14ac:dyDescent="0.2"/>
    <row r="399" ht="12" customHeight="1" x14ac:dyDescent="0.2"/>
    <row r="401" ht="10.5" customHeight="1" x14ac:dyDescent="0.2"/>
    <row r="402" ht="18" customHeight="1" x14ac:dyDescent="0.2"/>
    <row r="451" ht="12" customHeight="1" x14ac:dyDescent="0.2"/>
    <row r="453" ht="10.5" customHeight="1" x14ac:dyDescent="0.2"/>
    <row r="454" ht="18" customHeight="1" x14ac:dyDescent="0.2"/>
    <row r="503" ht="12" customHeight="1" x14ac:dyDescent="0.2"/>
    <row r="505" ht="10.5" customHeight="1" x14ac:dyDescent="0.2"/>
    <row r="506" ht="18" customHeight="1" x14ac:dyDescent="0.2"/>
    <row r="555" ht="12" customHeight="1" x14ac:dyDescent="0.2"/>
    <row r="557" ht="10.5" customHeight="1" x14ac:dyDescent="0.2"/>
    <row r="558" ht="18" customHeight="1" x14ac:dyDescent="0.2"/>
    <row r="607" spans="12:27" ht="12" customHeight="1" x14ac:dyDescent="0.2"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2:27" ht="11.15" customHeight="1" x14ac:dyDescent="0.2"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2:27" ht="11.15" customHeight="1" x14ac:dyDescent="0.2"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2:27" ht="11.15" customHeight="1" x14ac:dyDescent="0.2"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2:27" ht="11.15" customHeight="1" x14ac:dyDescent="0.2"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2:27" ht="11.15" customHeight="1" x14ac:dyDescent="0.2"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</sheetData>
  <mergeCells count="4">
    <mergeCell ref="E5:G5"/>
    <mergeCell ref="E6:E7"/>
    <mergeCell ref="F6:F7"/>
    <mergeCell ref="G6:G7"/>
  </mergeCells>
  <phoneticPr fontId="5"/>
  <pageMargins left="0.42" right="0.35433070866141736" top="0.6692913385826772" bottom="0.31496062992125984" header="0.51181102362204722" footer="0.44"/>
  <pageSetup paperSize="9" scale="96" orientation="landscape" horizontalDpi="400" verticalDpi="400" r:id="rId1"/>
  <headerFooter alignWithMargins="0"/>
  <rowBreaks count="11" manualBreakCount="11">
    <brk id="35" max="16383" man="1"/>
    <brk id="87" max="16383" man="1"/>
    <brk id="138" max="16383" man="1"/>
    <brk id="190" max="16383" man="1"/>
    <brk id="242" max="16383" man="1"/>
    <brk id="294" max="16383" man="1"/>
    <brk id="346" max="16383" man="1"/>
    <brk id="398" max="16383" man="1"/>
    <brk id="450" max="16383" man="1"/>
    <brk id="502" max="16383" man="1"/>
    <brk id="5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3AE2-8A4F-4B1D-B195-375CFC23FA2C}">
  <dimension ref="A1:Y77"/>
  <sheetViews>
    <sheetView view="pageBreakPreview" zoomScale="85" zoomScaleNormal="75" zoomScaleSheetLayoutView="85" workbookViewId="0">
      <selection activeCell="Q28" sqref="Q28"/>
    </sheetView>
  </sheetViews>
  <sheetFormatPr defaultColWidth="9" defaultRowHeight="13" x14ac:dyDescent="0.2"/>
  <cols>
    <col min="1" max="1" width="3.453125" style="462" customWidth="1"/>
    <col min="2" max="8" width="5.54296875" style="462" customWidth="1"/>
    <col min="9" max="9" width="6.36328125" style="462" customWidth="1"/>
    <col min="10" max="10" width="6.6328125" style="462" customWidth="1"/>
    <col min="11" max="19" width="5.54296875" style="462" customWidth="1"/>
    <col min="20" max="20" width="6.453125" style="462" customWidth="1"/>
    <col min="21" max="21" width="5.54296875" style="462" customWidth="1"/>
    <col min="22" max="22" width="6.453125" style="462" customWidth="1"/>
    <col min="23" max="25" width="5.54296875" style="462" customWidth="1"/>
    <col min="26" max="16384" width="9" style="462"/>
  </cols>
  <sheetData>
    <row r="1" spans="1:25" ht="11.15" customHeight="1" x14ac:dyDescent="0.2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</row>
    <row r="2" spans="1:25" ht="11.15" customHeight="1" x14ac:dyDescent="0.2">
      <c r="A2" s="461"/>
      <c r="B2" s="461"/>
      <c r="C2" s="461"/>
      <c r="D2" s="461"/>
      <c r="E2" s="461"/>
      <c r="F2" s="463"/>
      <c r="G2" s="463"/>
      <c r="H2" s="461"/>
      <c r="I2" s="461"/>
      <c r="J2" s="461"/>
      <c r="K2" s="945" t="s">
        <v>279</v>
      </c>
      <c r="L2" s="945"/>
      <c r="M2" s="945"/>
      <c r="N2" s="945"/>
      <c r="O2" s="945"/>
      <c r="P2" s="945"/>
      <c r="Q2" s="945"/>
      <c r="R2" s="461"/>
      <c r="S2" s="461"/>
      <c r="T2" s="461"/>
      <c r="U2" s="461"/>
      <c r="V2" s="461"/>
      <c r="W2" s="461"/>
      <c r="X2" s="461"/>
      <c r="Y2" s="461"/>
    </row>
    <row r="3" spans="1:25" ht="11.15" customHeight="1" x14ac:dyDescent="0.2">
      <c r="A3" s="461"/>
      <c r="B3" s="461"/>
      <c r="C3" s="461"/>
      <c r="D3" s="461"/>
      <c r="E3" s="461"/>
      <c r="F3" s="463"/>
      <c r="G3" s="463"/>
      <c r="H3" s="461"/>
      <c r="I3" s="461"/>
      <c r="J3" s="461"/>
      <c r="K3" s="946"/>
      <c r="L3" s="946"/>
      <c r="M3" s="946"/>
      <c r="N3" s="946"/>
      <c r="O3" s="946"/>
      <c r="P3" s="946"/>
      <c r="Q3" s="946"/>
      <c r="R3" s="461"/>
      <c r="S3" s="461"/>
      <c r="T3" s="461"/>
      <c r="U3" s="461"/>
      <c r="V3" s="461"/>
      <c r="W3" s="461"/>
      <c r="X3" s="461"/>
      <c r="Y3" s="461"/>
    </row>
    <row r="4" spans="1:25" ht="11.15" customHeight="1" x14ac:dyDescent="0.2">
      <c r="A4" s="461"/>
      <c r="B4" s="461"/>
      <c r="C4" s="461"/>
      <c r="D4" s="461"/>
      <c r="E4" s="461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463"/>
      <c r="V4" s="463"/>
      <c r="W4" s="463"/>
      <c r="X4" s="463"/>
      <c r="Y4" s="463"/>
    </row>
    <row r="5" spans="1:25" ht="11.15" customHeight="1" x14ac:dyDescent="0.2">
      <c r="A5" s="461"/>
      <c r="B5" s="464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</row>
    <row r="6" spans="1:25" ht="12.65" customHeight="1" x14ac:dyDescent="0.2">
      <c r="A6" s="461"/>
      <c r="B6" s="937" t="s">
        <v>280</v>
      </c>
      <c r="C6" s="938"/>
      <c r="D6" s="939"/>
      <c r="E6" s="943" t="s">
        <v>281</v>
      </c>
      <c r="F6" s="938"/>
      <c r="G6" s="938"/>
      <c r="H6" s="938"/>
      <c r="I6" s="938"/>
      <c r="J6" s="938"/>
      <c r="K6" s="943" t="s">
        <v>48</v>
      </c>
      <c r="L6" s="939"/>
      <c r="M6" s="465" t="s">
        <v>282</v>
      </c>
      <c r="N6" s="944" t="s">
        <v>280</v>
      </c>
      <c r="O6" s="938"/>
      <c r="P6" s="939"/>
      <c r="Q6" s="943" t="s">
        <v>281</v>
      </c>
      <c r="R6" s="938"/>
      <c r="S6" s="938"/>
      <c r="T6" s="938"/>
      <c r="U6" s="938"/>
      <c r="V6" s="939"/>
      <c r="W6" s="935" t="s">
        <v>48</v>
      </c>
      <c r="X6" s="936"/>
      <c r="Y6" s="466" t="s">
        <v>282</v>
      </c>
    </row>
    <row r="7" spans="1:25" ht="13.5" customHeight="1" x14ac:dyDescent="0.2">
      <c r="A7" s="461"/>
      <c r="B7" s="467"/>
      <c r="C7" s="468"/>
      <c r="D7" s="469"/>
      <c r="E7" s="470"/>
      <c r="F7" s="471"/>
      <c r="G7" s="471"/>
      <c r="H7" s="468"/>
      <c r="I7" s="468"/>
      <c r="J7" s="472"/>
      <c r="K7" s="473"/>
      <c r="L7" s="472"/>
      <c r="M7" s="474"/>
      <c r="N7" s="940"/>
      <c r="O7" s="941"/>
      <c r="P7" s="942"/>
      <c r="Q7" s="470"/>
      <c r="R7" s="468"/>
      <c r="S7" s="468"/>
      <c r="T7" s="468"/>
      <c r="U7" s="468"/>
      <c r="V7" s="468"/>
      <c r="W7" s="470"/>
      <c r="X7" s="469"/>
      <c r="Y7" s="475"/>
    </row>
    <row r="8" spans="1:25" ht="13.5" customHeight="1" x14ac:dyDescent="0.2">
      <c r="A8" s="461"/>
      <c r="B8" s="949" t="s">
        <v>283</v>
      </c>
      <c r="C8" s="915"/>
      <c r="D8" s="916"/>
      <c r="E8" s="479" t="s">
        <v>284</v>
      </c>
      <c r="F8" s="532"/>
      <c r="G8" s="480"/>
      <c r="H8" s="480"/>
      <c r="I8" s="480">
        <v>164</v>
      </c>
      <c r="J8" s="481"/>
      <c r="K8" s="482"/>
      <c r="L8" s="483"/>
      <c r="M8" s="484"/>
      <c r="N8" s="914" t="s">
        <v>285</v>
      </c>
      <c r="O8" s="915"/>
      <c r="P8" s="916"/>
      <c r="Q8" s="625" t="s">
        <v>284</v>
      </c>
      <c r="R8" s="494">
        <v>3.86</v>
      </c>
      <c r="S8" s="494" t="s">
        <v>199</v>
      </c>
      <c r="T8" s="495">
        <v>1.4</v>
      </c>
      <c r="U8" s="641" t="s">
        <v>286</v>
      </c>
      <c r="V8" s="503">
        <f>ROUND(R8*T8*1,2)</f>
        <v>5.4</v>
      </c>
      <c r="W8" s="493"/>
      <c r="X8" s="640">
        <f>ROUND(V8,1)</f>
        <v>5.4</v>
      </c>
      <c r="Y8" s="504" t="s">
        <v>124</v>
      </c>
    </row>
    <row r="9" spans="1:25" ht="13.5" customHeight="1" x14ac:dyDescent="0.2">
      <c r="A9" s="461"/>
      <c r="B9" s="476"/>
      <c r="C9" s="477" t="s">
        <v>287</v>
      </c>
      <c r="D9" s="478"/>
      <c r="E9" s="505" t="s">
        <v>288</v>
      </c>
      <c r="F9" s="495"/>
      <c r="G9" s="495"/>
      <c r="H9" s="495"/>
      <c r="I9" s="494">
        <f>I8</f>
        <v>164</v>
      </c>
      <c r="J9" s="481"/>
      <c r="K9" s="477"/>
      <c r="L9" s="477">
        <f>ROUND(I8,0)</f>
        <v>164</v>
      </c>
      <c r="M9" s="490" t="s">
        <v>124</v>
      </c>
      <c r="N9" s="491"/>
      <c r="O9" s="492"/>
      <c r="P9" s="606"/>
      <c r="Q9" s="621"/>
      <c r="R9" s="494"/>
      <c r="S9" s="495"/>
      <c r="T9" s="494"/>
      <c r="U9" s="494"/>
      <c r="V9" s="496"/>
      <c r="W9" s="486"/>
      <c r="X9" s="496"/>
      <c r="Y9" s="488"/>
    </row>
    <row r="10" spans="1:25" ht="13.5" customHeight="1" x14ac:dyDescent="0.2">
      <c r="A10" s="461"/>
      <c r="B10" s="497"/>
      <c r="C10" s="487"/>
      <c r="D10" s="498"/>
      <c r="E10" s="493"/>
      <c r="F10" s="494"/>
      <c r="G10" s="495"/>
      <c r="H10" s="494"/>
      <c r="I10" s="494"/>
      <c r="J10" s="496"/>
      <c r="K10" s="486"/>
      <c r="L10" s="496"/>
      <c r="M10" s="494"/>
      <c r="N10" s="499"/>
      <c r="O10" s="494"/>
      <c r="P10" s="496"/>
      <c r="Q10" s="642" t="s">
        <v>289</v>
      </c>
      <c r="R10" s="494">
        <v>42.35</v>
      </c>
      <c r="S10" s="494" t="s">
        <v>199</v>
      </c>
      <c r="T10" s="495">
        <v>1.95</v>
      </c>
      <c r="U10" s="641" t="s">
        <v>290</v>
      </c>
      <c r="V10" s="496">
        <f>ROUND(R10*T10*2,2)</f>
        <v>165.17</v>
      </c>
      <c r="W10" s="486"/>
      <c r="X10" s="619">
        <f>ROUND(V10,0)</f>
        <v>165</v>
      </c>
      <c r="Y10" s="500" t="s">
        <v>124</v>
      </c>
    </row>
    <row r="11" spans="1:25" ht="13.5" customHeight="1" x14ac:dyDescent="0.2">
      <c r="A11" s="461"/>
      <c r="B11" s="501"/>
      <c r="C11" s="494"/>
      <c r="D11" s="496"/>
      <c r="E11" s="603" t="s">
        <v>289</v>
      </c>
      <c r="F11" s="604"/>
      <c r="G11" s="950"/>
      <c r="H11" s="950"/>
      <c r="I11" s="480">
        <v>232.01</v>
      </c>
      <c r="J11" s="489"/>
      <c r="K11" s="613"/>
      <c r="L11" s="614"/>
      <c r="M11" s="484"/>
      <c r="N11" s="499"/>
      <c r="O11" s="494"/>
      <c r="P11" s="496"/>
      <c r="Q11" s="643"/>
      <c r="R11" s="494"/>
      <c r="S11" s="495"/>
      <c r="T11" s="494"/>
      <c r="U11" s="494"/>
      <c r="V11" s="503"/>
      <c r="W11" s="486"/>
      <c r="X11" s="496"/>
      <c r="Y11" s="504"/>
    </row>
    <row r="12" spans="1:25" ht="13.5" customHeight="1" x14ac:dyDescent="0.2">
      <c r="A12" s="461"/>
      <c r="B12" s="501"/>
      <c r="C12" s="494"/>
      <c r="D12" s="496"/>
      <c r="E12" s="505" t="s">
        <v>288</v>
      </c>
      <c r="F12" s="495"/>
      <c r="G12" s="495"/>
      <c r="H12" s="495"/>
      <c r="I12" s="495">
        <f>I11</f>
        <v>232.01</v>
      </c>
      <c r="J12" s="489"/>
      <c r="K12" s="540"/>
      <c r="L12" s="478">
        <f>ROUND(I12,0)</f>
        <v>232</v>
      </c>
      <c r="M12" s="484" t="s">
        <v>124</v>
      </c>
      <c r="N12" s="499"/>
      <c r="O12" s="494"/>
      <c r="P12" s="496"/>
      <c r="Q12" s="493" t="s">
        <v>291</v>
      </c>
      <c r="R12" s="494">
        <v>23.1</v>
      </c>
      <c r="S12" s="494" t="s">
        <v>199</v>
      </c>
      <c r="T12" s="495">
        <v>1.95</v>
      </c>
      <c r="U12" s="641" t="s">
        <v>290</v>
      </c>
      <c r="V12" s="503">
        <f>ROUND(R12*T12*2,2)</f>
        <v>90.09</v>
      </c>
      <c r="W12" s="486"/>
      <c r="X12" s="640">
        <f>ROUND(V12,1)</f>
        <v>90.1</v>
      </c>
      <c r="Y12" s="504" t="s">
        <v>124</v>
      </c>
    </row>
    <row r="13" spans="1:25" ht="13.5" customHeight="1" x14ac:dyDescent="0.2">
      <c r="A13" s="461"/>
      <c r="B13" s="501"/>
      <c r="C13" s="494"/>
      <c r="D13" s="496"/>
      <c r="E13" s="493"/>
      <c r="F13" s="494"/>
      <c r="G13" s="495"/>
      <c r="H13" s="494"/>
      <c r="I13" s="494"/>
      <c r="J13" s="496"/>
      <c r="K13" s="486"/>
      <c r="L13" s="502"/>
      <c r="M13" s="484"/>
      <c r="N13" s="499"/>
      <c r="O13" s="494"/>
      <c r="P13" s="496"/>
      <c r="Q13" s="493"/>
      <c r="R13" s="494"/>
      <c r="S13" s="495"/>
      <c r="T13" s="494"/>
      <c r="U13" s="494"/>
      <c r="V13" s="496"/>
      <c r="W13" s="486"/>
      <c r="X13" s="496"/>
      <c r="Y13" s="488"/>
    </row>
    <row r="14" spans="1:25" ht="13.5" customHeight="1" x14ac:dyDescent="0.2">
      <c r="A14" s="461"/>
      <c r="B14" s="949"/>
      <c r="C14" s="915"/>
      <c r="D14" s="916"/>
      <c r="E14" s="493" t="s">
        <v>291</v>
      </c>
      <c r="F14" s="494"/>
      <c r="G14" s="495"/>
      <c r="H14" s="494"/>
      <c r="I14" s="494">
        <v>106.26</v>
      </c>
      <c r="J14" s="496"/>
      <c r="K14" s="486"/>
      <c r="L14" s="496"/>
      <c r="M14" s="494"/>
      <c r="N14" s="914" t="s">
        <v>292</v>
      </c>
      <c r="O14" s="915"/>
      <c r="P14" s="916"/>
      <c r="Q14" s="644" t="s">
        <v>284</v>
      </c>
      <c r="R14" s="509"/>
      <c r="S14" s="645" t="s">
        <v>293</v>
      </c>
      <c r="T14" s="509"/>
      <c r="U14" s="648" t="s">
        <v>294</v>
      </c>
      <c r="V14" s="612"/>
      <c r="W14" s="620"/>
      <c r="X14" s="612"/>
      <c r="Y14" s="488"/>
    </row>
    <row r="15" spans="1:25" ht="13.5" customHeight="1" x14ac:dyDescent="0.2">
      <c r="A15" s="461"/>
      <c r="B15" s="949"/>
      <c r="C15" s="915"/>
      <c r="D15" s="916"/>
      <c r="E15" s="505" t="s">
        <v>288</v>
      </c>
      <c r="F15" s="495"/>
      <c r="G15" s="495"/>
      <c r="H15" s="495"/>
      <c r="I15" s="494">
        <f>I14</f>
        <v>106.26</v>
      </c>
      <c r="J15" s="496"/>
      <c r="K15" s="540"/>
      <c r="L15" s="478">
        <f>ROUND(I15,0)</f>
        <v>106</v>
      </c>
      <c r="M15" s="484" t="s">
        <v>124</v>
      </c>
      <c r="N15" s="499"/>
      <c r="O15" s="494"/>
      <c r="P15" s="496"/>
      <c r="Q15" s="493" t="s">
        <v>295</v>
      </c>
      <c r="R15" s="495">
        <v>19.399999999999999</v>
      </c>
      <c r="S15" s="495" t="s">
        <v>295</v>
      </c>
      <c r="T15" s="626">
        <v>7.05</v>
      </c>
      <c r="U15" s="495" t="s">
        <v>295</v>
      </c>
      <c r="V15" s="626">
        <v>3.2</v>
      </c>
      <c r="W15" s="486"/>
      <c r="X15" s="496"/>
      <c r="Y15" s="488"/>
    </row>
    <row r="16" spans="1:25" ht="13.5" customHeight="1" x14ac:dyDescent="0.2">
      <c r="A16" s="461"/>
      <c r="B16" s="501"/>
      <c r="C16" s="494"/>
      <c r="D16" s="496"/>
      <c r="E16" s="505"/>
      <c r="F16" s="495"/>
      <c r="G16" s="495"/>
      <c r="H16" s="495"/>
      <c r="I16" s="494"/>
      <c r="J16" s="605"/>
      <c r="K16" s="540"/>
      <c r="L16" s="478"/>
      <c r="M16" s="484"/>
      <c r="N16" s="499"/>
      <c r="O16" s="494"/>
      <c r="P16" s="496"/>
      <c r="Q16" s="493" t="s">
        <v>296</v>
      </c>
      <c r="R16" s="495">
        <v>11.2</v>
      </c>
      <c r="S16" s="495" t="s">
        <v>296</v>
      </c>
      <c r="T16" s="626">
        <v>8</v>
      </c>
      <c r="U16" s="495" t="s">
        <v>296</v>
      </c>
      <c r="V16" s="623">
        <v>2.6</v>
      </c>
      <c r="W16" s="486"/>
      <c r="X16" s="496"/>
      <c r="Y16" s="488"/>
    </row>
    <row r="17" spans="1:25" ht="13.5" customHeight="1" x14ac:dyDescent="0.2">
      <c r="A17" s="461"/>
      <c r="B17" s="501"/>
      <c r="C17" s="494"/>
      <c r="D17" s="496"/>
      <c r="E17" s="515"/>
      <c r="F17" s="516"/>
      <c r="G17" s="516"/>
      <c r="H17" s="517"/>
      <c r="I17" s="518"/>
      <c r="J17" s="519"/>
      <c r="K17" s="486"/>
      <c r="L17" s="520"/>
      <c r="M17" s="484"/>
      <c r="N17" s="499"/>
      <c r="O17" s="494"/>
      <c r="P17" s="496"/>
      <c r="Q17" s="493" t="s">
        <v>297</v>
      </c>
      <c r="R17" s="495">
        <v>1.71</v>
      </c>
      <c r="S17" s="495" t="s">
        <v>297</v>
      </c>
      <c r="T17" s="626">
        <v>0.48</v>
      </c>
      <c r="U17" s="495" t="s">
        <v>297</v>
      </c>
      <c r="V17" s="623">
        <v>3.2</v>
      </c>
      <c r="W17" s="486"/>
      <c r="X17" s="496"/>
      <c r="Y17" s="488"/>
    </row>
    <row r="18" spans="1:25" ht="13.5" customHeight="1" x14ac:dyDescent="0.2">
      <c r="A18" s="461"/>
      <c r="B18" s="501"/>
      <c r="C18" s="494"/>
      <c r="D18" s="496"/>
      <c r="E18" s="486"/>
      <c r="F18" s="494"/>
      <c r="G18" s="494"/>
      <c r="H18" s="494"/>
      <c r="I18" s="494"/>
      <c r="J18" s="496"/>
      <c r="K18" s="486"/>
      <c r="L18" s="496"/>
      <c r="M18" s="494"/>
      <c r="N18" s="499"/>
      <c r="O18" s="494"/>
      <c r="P18" s="496"/>
      <c r="Q18" s="493" t="s">
        <v>298</v>
      </c>
      <c r="R18" s="495">
        <v>1.6</v>
      </c>
      <c r="S18" s="495" t="s">
        <v>298</v>
      </c>
      <c r="T18" s="626">
        <v>0.7</v>
      </c>
      <c r="U18" s="495" t="s">
        <v>298</v>
      </c>
      <c r="V18" s="623">
        <v>1.2</v>
      </c>
      <c r="W18" s="486"/>
      <c r="X18" s="496"/>
      <c r="Y18" s="488"/>
    </row>
    <row r="19" spans="1:25" ht="13.5" customHeight="1" x14ac:dyDescent="0.2">
      <c r="A19" s="461"/>
      <c r="B19" s="949" t="s">
        <v>299</v>
      </c>
      <c r="C19" s="915"/>
      <c r="D19" s="916"/>
      <c r="E19" s="479" t="s">
        <v>284</v>
      </c>
      <c r="F19" s="532" t="s">
        <v>300</v>
      </c>
      <c r="G19" s="480"/>
      <c r="H19" s="480"/>
      <c r="I19" s="951">
        <f>J57</f>
        <v>272.59999999999997</v>
      </c>
      <c r="J19" s="953"/>
      <c r="K19" s="618"/>
      <c r="L19" s="478">
        <f>ROUND(I19,0)</f>
        <v>273</v>
      </c>
      <c r="M19" s="484" t="s">
        <v>124</v>
      </c>
      <c r="N19" s="543"/>
      <c r="O19" s="494"/>
      <c r="P19" s="496"/>
      <c r="Q19" s="493" t="s">
        <v>301</v>
      </c>
      <c r="R19" s="495">
        <v>5.3</v>
      </c>
      <c r="S19" s="495" t="s">
        <v>301</v>
      </c>
      <c r="T19" s="626">
        <v>42.35</v>
      </c>
      <c r="U19" s="495" t="s">
        <v>301</v>
      </c>
      <c r="V19" s="623">
        <v>23.1</v>
      </c>
      <c r="W19" s="613"/>
      <c r="X19" s="614"/>
      <c r="Y19" s="488"/>
    </row>
    <row r="20" spans="1:25" ht="13.5" customHeight="1" x14ac:dyDescent="0.2">
      <c r="A20" s="461"/>
      <c r="B20" s="949"/>
      <c r="C20" s="915"/>
      <c r="D20" s="916"/>
      <c r="E20" s="522"/>
      <c r="F20" s="480"/>
      <c r="G20" s="480"/>
      <c r="H20" s="480"/>
      <c r="I20" s="480"/>
      <c r="J20" s="489"/>
      <c r="K20" s="482"/>
      <c r="L20" s="523"/>
      <c r="M20" s="494"/>
      <c r="N20" s="499"/>
      <c r="O20" s="494"/>
      <c r="P20" s="496"/>
      <c r="Q20" s="493" t="s">
        <v>302</v>
      </c>
      <c r="R20" s="495">
        <v>3.86</v>
      </c>
      <c r="S20" s="495" t="s">
        <v>302</v>
      </c>
      <c r="T20" s="626">
        <v>1.2</v>
      </c>
      <c r="U20" s="495" t="s">
        <v>302</v>
      </c>
      <c r="V20" s="623">
        <v>1.2</v>
      </c>
      <c r="W20" s="486"/>
      <c r="X20" s="496"/>
      <c r="Y20" s="488"/>
    </row>
    <row r="21" spans="1:25" ht="13.5" customHeight="1" x14ac:dyDescent="0.2">
      <c r="A21" s="461"/>
      <c r="B21" s="501"/>
      <c r="C21" s="494"/>
      <c r="D21" s="496"/>
      <c r="E21" s="603" t="s">
        <v>289</v>
      </c>
      <c r="F21" s="532" t="s">
        <v>300</v>
      </c>
      <c r="G21" s="516"/>
      <c r="H21" s="516"/>
      <c r="I21" s="919">
        <f>J76</f>
        <v>213.72</v>
      </c>
      <c r="J21" s="920"/>
      <c r="K21" s="486"/>
      <c r="L21" s="478">
        <f>ROUND(I21,0)</f>
        <v>214</v>
      </c>
      <c r="M21" s="484" t="s">
        <v>124</v>
      </c>
      <c r="N21" s="499"/>
      <c r="O21" s="494"/>
      <c r="P21" s="496"/>
      <c r="Q21" s="493" t="s">
        <v>303</v>
      </c>
      <c r="R21" s="495">
        <v>8.5399999999999991</v>
      </c>
      <c r="S21" s="495" t="s">
        <v>303</v>
      </c>
      <c r="T21" s="626">
        <v>9</v>
      </c>
      <c r="U21" s="495" t="s">
        <v>303</v>
      </c>
      <c r="V21" s="623">
        <v>9</v>
      </c>
      <c r="W21" s="486"/>
      <c r="X21" s="496"/>
      <c r="Y21" s="488"/>
    </row>
    <row r="22" spans="1:25" ht="13.5" customHeight="1" x14ac:dyDescent="0.2">
      <c r="A22" s="461"/>
      <c r="B22" s="501"/>
      <c r="C22" s="494"/>
      <c r="D22" s="496"/>
      <c r="E22" s="515"/>
      <c r="F22" s="516"/>
      <c r="G22" s="516"/>
      <c r="H22" s="517"/>
      <c r="I22" s="951"/>
      <c r="J22" s="952"/>
      <c r="K22" s="618"/>
      <c r="L22" s="619"/>
      <c r="M22" s="484"/>
      <c r="N22" s="499"/>
      <c r="O22" s="494"/>
      <c r="P22" s="496"/>
      <c r="Q22" s="493" t="s">
        <v>304</v>
      </c>
      <c r="R22" s="495">
        <v>12.8</v>
      </c>
      <c r="S22" s="495" t="s">
        <v>304</v>
      </c>
      <c r="T22" s="626">
        <v>1.2</v>
      </c>
      <c r="U22" s="495" t="s">
        <v>304</v>
      </c>
      <c r="V22" s="623">
        <v>1.2</v>
      </c>
      <c r="W22" s="486"/>
      <c r="X22" s="496"/>
      <c r="Y22" s="488"/>
    </row>
    <row r="23" spans="1:25" ht="13.5" customHeight="1" x14ac:dyDescent="0.2">
      <c r="A23" s="461"/>
      <c r="B23" s="501"/>
      <c r="C23" s="494"/>
      <c r="D23" s="496"/>
      <c r="E23" s="493" t="s">
        <v>291</v>
      </c>
      <c r="F23" s="532" t="s">
        <v>300</v>
      </c>
      <c r="G23" s="494"/>
      <c r="H23" s="494"/>
      <c r="I23" s="915">
        <f>V59</f>
        <v>123.99</v>
      </c>
      <c r="J23" s="916"/>
      <c r="K23" s="486"/>
      <c r="L23" s="478">
        <f>ROUND(I23,0)</f>
        <v>124</v>
      </c>
      <c r="M23" s="484" t="s">
        <v>124</v>
      </c>
      <c r="N23" s="499"/>
      <c r="O23" s="494"/>
      <c r="P23" s="496"/>
      <c r="Q23" s="493"/>
      <c r="R23" s="494"/>
      <c r="S23" s="611" t="s">
        <v>305</v>
      </c>
      <c r="T23" s="626">
        <v>42.35</v>
      </c>
      <c r="U23" s="611" t="s">
        <v>305</v>
      </c>
      <c r="V23" s="623">
        <v>23.1</v>
      </c>
      <c r="W23" s="486"/>
      <c r="X23" s="619"/>
      <c r="Y23" s="526"/>
    </row>
    <row r="24" spans="1:25" ht="13.5" customHeight="1" x14ac:dyDescent="0.2">
      <c r="A24" s="461"/>
      <c r="B24" s="476"/>
      <c r="C24" s="477"/>
      <c r="D24" s="478"/>
      <c r="E24" s="527"/>
      <c r="F24" s="528"/>
      <c r="G24" s="528"/>
      <c r="H24" s="528"/>
      <c r="I24" s="529"/>
      <c r="J24" s="530"/>
      <c r="K24" s="482"/>
      <c r="L24" s="483"/>
      <c r="M24" s="531"/>
      <c r="N24" s="499"/>
      <c r="O24" s="494"/>
      <c r="P24" s="496"/>
      <c r="Q24" s="493"/>
      <c r="R24" s="494"/>
      <c r="S24" s="646" t="s">
        <v>306</v>
      </c>
      <c r="T24" s="627">
        <v>0.7</v>
      </c>
      <c r="U24" s="646" t="s">
        <v>306</v>
      </c>
      <c r="V24" s="627">
        <v>1.2</v>
      </c>
      <c r="W24" s="533"/>
      <c r="X24" s="534"/>
      <c r="Y24" s="535"/>
    </row>
    <row r="25" spans="1:25" ht="13.5" customHeight="1" x14ac:dyDescent="0.2">
      <c r="A25" s="461"/>
      <c r="B25" s="949"/>
      <c r="C25" s="915"/>
      <c r="D25" s="916"/>
      <c r="E25" s="507"/>
      <c r="F25" s="494"/>
      <c r="G25" s="494"/>
      <c r="H25" s="494"/>
      <c r="I25" s="494"/>
      <c r="J25" s="496"/>
      <c r="K25" s="486"/>
      <c r="L25" s="496"/>
      <c r="M25" s="494"/>
      <c r="N25" s="499"/>
      <c r="O25" s="494"/>
      <c r="P25" s="496"/>
      <c r="Q25" s="493"/>
      <c r="R25" s="494"/>
      <c r="S25" s="646" t="s">
        <v>307</v>
      </c>
      <c r="T25" s="628">
        <v>1.48</v>
      </c>
      <c r="U25" s="494"/>
      <c r="V25" s="496"/>
      <c r="W25" s="486"/>
      <c r="X25" s="536"/>
      <c r="Y25" s="526"/>
    </row>
    <row r="26" spans="1:25" ht="13.5" customHeight="1" x14ac:dyDescent="0.2">
      <c r="A26" s="461"/>
      <c r="B26" s="949" t="s">
        <v>308</v>
      </c>
      <c r="C26" s="915"/>
      <c r="D26" s="916"/>
      <c r="E26" s="479" t="s">
        <v>284</v>
      </c>
      <c r="F26" s="532" t="s">
        <v>309</v>
      </c>
      <c r="G26" s="480"/>
      <c r="H26" s="626">
        <v>3.5</v>
      </c>
      <c r="I26" s="610" t="s">
        <v>199</v>
      </c>
      <c r="J26" s="478">
        <v>2</v>
      </c>
      <c r="K26" s="486"/>
      <c r="L26" s="640">
        <f>ROUND(H26*J26,1)</f>
        <v>7</v>
      </c>
      <c r="M26" s="484" t="s">
        <v>144</v>
      </c>
      <c r="N26" s="499"/>
      <c r="O26" s="494"/>
      <c r="P26" s="496"/>
      <c r="Q26" s="493"/>
      <c r="R26" s="494"/>
      <c r="S26" s="647" t="s">
        <v>310</v>
      </c>
      <c r="T26" s="628">
        <v>0.9</v>
      </c>
      <c r="U26" s="494"/>
      <c r="V26" s="496"/>
      <c r="W26" s="486"/>
      <c r="X26" s="496"/>
      <c r="Y26" s="526"/>
    </row>
    <row r="27" spans="1:25" ht="13.5" customHeight="1" x14ac:dyDescent="0.2">
      <c r="A27" s="461"/>
      <c r="B27" s="476"/>
      <c r="C27" s="477"/>
      <c r="D27" s="478"/>
      <c r="E27" s="522"/>
      <c r="F27" s="480"/>
      <c r="G27" s="480"/>
      <c r="H27" s="480"/>
      <c r="I27" s="480"/>
      <c r="J27" s="489"/>
      <c r="K27" s="947"/>
      <c r="L27" s="948"/>
      <c r="M27" s="484"/>
      <c r="N27" s="499"/>
      <c r="O27" s="494"/>
      <c r="P27" s="496"/>
      <c r="Q27" s="493"/>
      <c r="R27" s="494"/>
      <c r="S27" s="511" t="s">
        <v>311</v>
      </c>
      <c r="T27" s="626">
        <v>2.6</v>
      </c>
      <c r="U27" s="494"/>
      <c r="V27" s="496"/>
      <c r="W27" s="486"/>
      <c r="X27" s="619"/>
      <c r="Y27" s="526"/>
    </row>
    <row r="28" spans="1:25" ht="13.5" customHeight="1" x14ac:dyDescent="0.2">
      <c r="A28" s="461"/>
      <c r="B28" s="501"/>
      <c r="C28" s="494"/>
      <c r="D28" s="496"/>
      <c r="E28" s="603" t="s">
        <v>289</v>
      </c>
      <c r="F28" s="532" t="s">
        <v>309</v>
      </c>
      <c r="G28" s="516"/>
      <c r="H28" s="622">
        <v>2.73</v>
      </c>
      <c r="I28" s="637" t="s">
        <v>199</v>
      </c>
      <c r="J28" s="636">
        <v>2</v>
      </c>
      <c r="K28" s="482"/>
      <c r="L28" s="640">
        <f>ROUND(H28*J28,1)</f>
        <v>5.5</v>
      </c>
      <c r="M28" s="484" t="s">
        <v>144</v>
      </c>
      <c r="N28" s="499"/>
      <c r="O28" s="494"/>
      <c r="P28" s="496"/>
      <c r="Q28" s="493"/>
      <c r="R28" s="494"/>
      <c r="S28" s="528" t="s">
        <v>312</v>
      </c>
      <c r="T28" s="629">
        <v>4.5</v>
      </c>
      <c r="U28" s="494"/>
      <c r="V28" s="494"/>
      <c r="W28" s="486"/>
      <c r="X28" s="496"/>
      <c r="Y28" s="526"/>
    </row>
    <row r="29" spans="1:25" ht="13.5" customHeight="1" x14ac:dyDescent="0.2">
      <c r="A29" s="461"/>
      <c r="B29" s="476"/>
      <c r="C29" s="477"/>
      <c r="D29" s="478"/>
      <c r="E29" s="515"/>
      <c r="F29" s="532"/>
      <c r="G29" s="516"/>
      <c r="H29" s="517"/>
      <c r="I29" s="617"/>
      <c r="J29" s="514"/>
      <c r="K29" s="486"/>
      <c r="L29" s="524"/>
      <c r="M29" s="484"/>
      <c r="N29" s="499"/>
      <c r="O29" s="494"/>
      <c r="P29" s="496"/>
      <c r="Q29" s="493" t="s">
        <v>313</v>
      </c>
      <c r="R29" s="495">
        <f>SUM(R15:R28)</f>
        <v>64.41</v>
      </c>
      <c r="S29" s="495"/>
      <c r="T29" s="495">
        <f>SUM(T15:T28)</f>
        <v>122.51000000000002</v>
      </c>
      <c r="U29" s="494"/>
      <c r="V29" s="513">
        <f>SUM(V15:V28)</f>
        <v>69.000000000000014</v>
      </c>
      <c r="W29" s="486"/>
      <c r="X29" s="496"/>
      <c r="Y29" s="526"/>
    </row>
    <row r="30" spans="1:25" ht="13.5" customHeight="1" x14ac:dyDescent="0.2">
      <c r="A30" s="461"/>
      <c r="B30" s="501"/>
      <c r="C30" s="494"/>
      <c r="D30" s="496"/>
      <c r="E30" s="493" t="s">
        <v>291</v>
      </c>
      <c r="F30" s="532" t="s">
        <v>309</v>
      </c>
      <c r="G30" s="494"/>
      <c r="H30" s="484">
        <v>2.73</v>
      </c>
      <c r="I30" s="494" t="s">
        <v>199</v>
      </c>
      <c r="J30" s="496">
        <v>2</v>
      </c>
      <c r="K30" s="618"/>
      <c r="L30" s="640">
        <f>ROUND(H30*J30,1)</f>
        <v>5.5</v>
      </c>
      <c r="M30" s="484" t="s">
        <v>144</v>
      </c>
      <c r="N30" s="499"/>
      <c r="O30" s="494"/>
      <c r="P30" s="496"/>
      <c r="Q30" s="486"/>
      <c r="R30" s="635">
        <f>ROUND(R29,1)</f>
        <v>64.400000000000006</v>
      </c>
      <c r="S30" s="511" t="s">
        <v>144</v>
      </c>
      <c r="T30" s="649">
        <f>ROUND(T29,0)</f>
        <v>123</v>
      </c>
      <c r="U30" s="494" t="s">
        <v>144</v>
      </c>
      <c r="V30" s="635">
        <f>ROUND(V29,1)</f>
        <v>69</v>
      </c>
      <c r="W30" s="537" t="s">
        <v>144</v>
      </c>
      <c r="X30" s="538"/>
      <c r="Y30" s="539"/>
    </row>
    <row r="31" spans="1:25" ht="13.5" customHeight="1" x14ac:dyDescent="0.2">
      <c r="A31" s="461"/>
      <c r="B31" s="501"/>
      <c r="C31" s="494"/>
      <c r="D31" s="496"/>
      <c r="E31" s="493"/>
      <c r="F31" s="532"/>
      <c r="G31" s="494"/>
      <c r="H31" s="494"/>
      <c r="I31" s="915"/>
      <c r="J31" s="916"/>
      <c r="K31" s="947"/>
      <c r="L31" s="948"/>
      <c r="M31" s="484"/>
      <c r="N31" s="499"/>
      <c r="O31" s="494"/>
      <c r="P31" s="496"/>
      <c r="Q31" s="486"/>
      <c r="R31" s="635"/>
      <c r="S31" s="511"/>
      <c r="T31" s="649"/>
      <c r="U31" s="494"/>
      <c r="V31" s="635"/>
      <c r="W31" s="486"/>
      <c r="X31" s="541"/>
      <c r="Y31" s="526"/>
    </row>
    <row r="32" spans="1:25" ht="13.5" customHeight="1" x14ac:dyDescent="0.2">
      <c r="A32" s="461"/>
      <c r="B32" s="476"/>
      <c r="C32" s="477"/>
      <c r="D32" s="478"/>
      <c r="E32" s="527"/>
      <c r="F32" s="528"/>
      <c r="G32" s="528"/>
      <c r="H32" s="528"/>
      <c r="I32" s="528"/>
      <c r="J32" s="542"/>
      <c r="K32" s="482"/>
      <c r="L32" s="483"/>
      <c r="M32" s="484"/>
      <c r="N32" s="543" t="s">
        <v>189</v>
      </c>
      <c r="O32" s="494"/>
      <c r="P32" s="496"/>
      <c r="Q32" s="479" t="s">
        <v>284</v>
      </c>
      <c r="R32" s="494"/>
      <c r="S32" s="648" t="s">
        <v>293</v>
      </c>
      <c r="T32" s="494"/>
      <c r="U32" s="648" t="s">
        <v>294</v>
      </c>
      <c r="V32" s="513"/>
      <c r="W32" s="486"/>
      <c r="X32" s="496"/>
      <c r="Y32" s="526"/>
    </row>
    <row r="33" spans="1:25" ht="13.5" customHeight="1" x14ac:dyDescent="0.2">
      <c r="A33" s="461"/>
      <c r="B33" s="949"/>
      <c r="C33" s="915"/>
      <c r="D33" s="916"/>
      <c r="E33" s="479"/>
      <c r="F33" s="532"/>
      <c r="G33" s="480"/>
      <c r="H33" s="611"/>
      <c r="I33" s="923"/>
      <c r="J33" s="924"/>
      <c r="K33" s="486"/>
      <c r="L33" s="651"/>
      <c r="M33" s="484"/>
      <c r="N33" s="914" t="s">
        <v>299</v>
      </c>
      <c r="O33" s="915"/>
      <c r="P33" s="916"/>
      <c r="Q33" s="522">
        <f>L19</f>
        <v>273</v>
      </c>
      <c r="R33" s="484" t="s">
        <v>124</v>
      </c>
      <c r="S33" s="480">
        <f>L21</f>
        <v>214</v>
      </c>
      <c r="T33" s="484" t="s">
        <v>124</v>
      </c>
      <c r="U33" s="480">
        <f>L23</f>
        <v>124</v>
      </c>
      <c r="V33" s="484" t="s">
        <v>124</v>
      </c>
      <c r="W33" s="486"/>
      <c r="X33" s="496"/>
      <c r="Y33" s="526"/>
    </row>
    <row r="34" spans="1:25" ht="13.5" customHeight="1" x14ac:dyDescent="0.2">
      <c r="A34" s="461"/>
      <c r="B34" s="476"/>
      <c r="C34" s="477"/>
      <c r="D34" s="478"/>
      <c r="E34" s="522"/>
      <c r="F34" s="480"/>
      <c r="G34" s="480"/>
      <c r="H34" s="480"/>
      <c r="I34" s="480"/>
      <c r="J34" s="489"/>
      <c r="K34" s="486"/>
      <c r="L34" s="523"/>
      <c r="M34" s="494"/>
      <c r="N34" s="914" t="s">
        <v>308</v>
      </c>
      <c r="O34" s="915"/>
      <c r="P34" s="916"/>
      <c r="Q34" s="650">
        <f>L26</f>
        <v>7</v>
      </c>
      <c r="R34" s="484" t="s">
        <v>124</v>
      </c>
      <c r="S34" s="635">
        <f>L28</f>
        <v>5.5</v>
      </c>
      <c r="T34" s="484" t="s">
        <v>124</v>
      </c>
      <c r="U34" s="635">
        <f>L30</f>
        <v>5.5</v>
      </c>
      <c r="V34" s="484" t="s">
        <v>124</v>
      </c>
      <c r="W34" s="537"/>
      <c r="X34" s="538"/>
      <c r="Y34" s="539"/>
    </row>
    <row r="35" spans="1:25" ht="13.5" customHeight="1" x14ac:dyDescent="0.2">
      <c r="A35" s="461"/>
      <c r="B35" s="501"/>
      <c r="C35" s="494"/>
      <c r="D35" s="496"/>
      <c r="E35" s="603"/>
      <c r="F35" s="532"/>
      <c r="G35" s="516"/>
      <c r="H35" s="516"/>
      <c r="I35" s="919"/>
      <c r="J35" s="929"/>
      <c r="K35" s="613"/>
      <c r="L35" s="478"/>
      <c r="M35" s="484"/>
      <c r="N35" s="914"/>
      <c r="O35" s="915"/>
      <c r="P35" s="916"/>
      <c r="Q35" s="650"/>
      <c r="R35" s="484"/>
      <c r="S35" s="635"/>
      <c r="T35" s="484"/>
      <c r="U35" s="635"/>
      <c r="V35" s="544"/>
      <c r="W35" s="486"/>
      <c r="X35" s="525"/>
      <c r="Y35" s="526"/>
    </row>
    <row r="36" spans="1:25" ht="13.5" customHeight="1" x14ac:dyDescent="0.2">
      <c r="A36" s="461"/>
      <c r="B36" s="476"/>
      <c r="C36" s="477"/>
      <c r="D36" s="478"/>
      <c r="E36" s="515"/>
      <c r="F36" s="516"/>
      <c r="G36" s="516"/>
      <c r="H36" s="517"/>
      <c r="I36" s="617"/>
      <c r="J36" s="514"/>
      <c r="K36" s="486"/>
      <c r="L36" s="619"/>
      <c r="M36" s="484"/>
      <c r="N36" s="914" t="s">
        <v>285</v>
      </c>
      <c r="O36" s="915"/>
      <c r="P36" s="916"/>
      <c r="Q36" s="493">
        <f>X8</f>
        <v>5.4</v>
      </c>
      <c r="R36" s="484" t="s">
        <v>124</v>
      </c>
      <c r="S36" s="494">
        <f>X10</f>
        <v>165</v>
      </c>
      <c r="T36" s="484" t="s">
        <v>124</v>
      </c>
      <c r="U36" s="635">
        <f>X12</f>
        <v>90.1</v>
      </c>
      <c r="V36" s="484" t="s">
        <v>124</v>
      </c>
      <c r="W36" s="486"/>
      <c r="X36" s="496"/>
      <c r="Y36" s="488"/>
    </row>
    <row r="37" spans="1:25" ht="13.5" customHeight="1" x14ac:dyDescent="0.2">
      <c r="A37" s="461"/>
      <c r="B37" s="501"/>
      <c r="C37" s="494"/>
      <c r="D37" s="496"/>
      <c r="E37" s="493"/>
      <c r="F37" s="532"/>
      <c r="G37" s="494"/>
      <c r="H37" s="494"/>
      <c r="I37" s="915"/>
      <c r="J37" s="916"/>
      <c r="K37" s="486"/>
      <c r="L37" s="478"/>
      <c r="M37" s="484"/>
      <c r="N37" s="914" t="s">
        <v>292</v>
      </c>
      <c r="O37" s="915"/>
      <c r="P37" s="916"/>
      <c r="Q37" s="650">
        <f>R30</f>
        <v>64.400000000000006</v>
      </c>
      <c r="R37" s="511" t="s">
        <v>144</v>
      </c>
      <c r="S37" s="649">
        <f>T30</f>
        <v>123</v>
      </c>
      <c r="T37" s="511" t="s">
        <v>144</v>
      </c>
      <c r="U37" s="635">
        <f>V30</f>
        <v>69</v>
      </c>
      <c r="V37" s="512" t="s">
        <v>144</v>
      </c>
      <c r="W37" s="521"/>
      <c r="X37" s="496"/>
      <c r="Y37" s="488"/>
    </row>
    <row r="38" spans="1:25" ht="13.5" customHeight="1" x14ac:dyDescent="0.2">
      <c r="A38" s="461"/>
      <c r="B38" s="545"/>
      <c r="C38" s="546"/>
      <c r="D38" s="547"/>
      <c r="E38" s="638"/>
      <c r="F38" s="639"/>
      <c r="G38" s="546"/>
      <c r="H38" s="546"/>
      <c r="I38" s="909"/>
      <c r="J38" s="910"/>
      <c r="K38" s="551"/>
      <c r="L38" s="547"/>
      <c r="M38" s="546"/>
      <c r="N38" s="908"/>
      <c r="O38" s="909"/>
      <c r="P38" s="910"/>
      <c r="Q38" s="551"/>
      <c r="R38" s="546"/>
      <c r="S38" s="546"/>
      <c r="T38" s="546"/>
      <c r="U38" s="930"/>
      <c r="V38" s="931"/>
      <c r="W38" s="913"/>
      <c r="X38" s="912"/>
      <c r="Y38" s="552"/>
    </row>
    <row r="39" spans="1:25" ht="12.65" customHeight="1" x14ac:dyDescent="0.2">
      <c r="A39" s="461"/>
      <c r="B39" s="932"/>
      <c r="C39" s="932"/>
      <c r="D39" s="932"/>
      <c r="E39" s="463"/>
      <c r="F39" s="932"/>
      <c r="G39" s="932"/>
      <c r="H39" s="932"/>
      <c r="I39" s="932"/>
      <c r="J39" s="932"/>
      <c r="K39" s="932"/>
      <c r="L39" s="932"/>
      <c r="M39" s="932"/>
      <c r="N39" s="932"/>
      <c r="O39" s="932"/>
      <c r="P39" s="932"/>
      <c r="Q39" s="932"/>
      <c r="R39" s="932"/>
      <c r="S39" s="932"/>
      <c r="T39" s="932"/>
      <c r="U39" s="932"/>
      <c r="V39" s="932"/>
      <c r="W39" s="932"/>
      <c r="X39" s="932"/>
      <c r="Y39" s="932"/>
    </row>
    <row r="40" spans="1:25" x14ac:dyDescent="0.2">
      <c r="A40" s="461"/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461"/>
      <c r="Y40" s="461"/>
    </row>
    <row r="41" spans="1:25" x14ac:dyDescent="0.2">
      <c r="A41" s="461"/>
      <c r="B41" s="461"/>
      <c r="C41" s="461"/>
      <c r="D41" s="461"/>
      <c r="E41" s="461"/>
      <c r="F41" s="463"/>
      <c r="G41" s="463"/>
      <c r="H41" s="461"/>
      <c r="I41" s="461"/>
      <c r="J41" s="461"/>
      <c r="K41" s="933" t="s">
        <v>314</v>
      </c>
      <c r="L41" s="933"/>
      <c r="M41" s="933"/>
      <c r="N41" s="933"/>
      <c r="O41" s="933"/>
      <c r="P41" s="933"/>
      <c r="Q41" s="933"/>
      <c r="R41" s="461"/>
      <c r="S41" s="461"/>
      <c r="T41" s="461"/>
      <c r="U41" s="461"/>
      <c r="V41" s="461"/>
      <c r="W41" s="461"/>
      <c r="X41" s="461"/>
      <c r="Y41" s="461"/>
    </row>
    <row r="42" spans="1:25" x14ac:dyDescent="0.2">
      <c r="A42" s="461"/>
      <c r="B42" s="461"/>
      <c r="C42" s="461"/>
      <c r="D42" s="461"/>
      <c r="E42" s="461"/>
      <c r="F42" s="463"/>
      <c r="G42" s="463"/>
      <c r="H42" s="461"/>
      <c r="I42" s="461"/>
      <c r="J42" s="461"/>
      <c r="K42" s="934"/>
      <c r="L42" s="934"/>
      <c r="M42" s="934"/>
      <c r="N42" s="934"/>
      <c r="O42" s="934"/>
      <c r="P42" s="934"/>
      <c r="Q42" s="934"/>
      <c r="R42" s="461"/>
      <c r="S42" s="461"/>
      <c r="T42" s="461"/>
      <c r="U42" s="461"/>
      <c r="V42" s="461"/>
      <c r="W42" s="461"/>
      <c r="X42" s="461"/>
      <c r="Y42" s="461"/>
    </row>
    <row r="43" spans="1:25" x14ac:dyDescent="0.2">
      <c r="A43" s="461"/>
      <c r="B43" s="461"/>
      <c r="C43" s="461"/>
      <c r="D43" s="461"/>
      <c r="E43" s="461"/>
      <c r="F43" s="463"/>
      <c r="G43" s="463"/>
      <c r="H43" s="463"/>
      <c r="I43" s="463"/>
      <c r="J43" s="463"/>
      <c r="K43" s="463"/>
      <c r="L43" s="463"/>
      <c r="M43" s="463"/>
      <c r="N43" s="463"/>
      <c r="O43" s="463"/>
      <c r="P43" s="463"/>
      <c r="Q43" s="463"/>
      <c r="R43" s="463"/>
      <c r="S43" s="463"/>
      <c r="T43" s="463"/>
      <c r="U43" s="463"/>
      <c r="V43" s="463"/>
      <c r="W43" s="463"/>
      <c r="X43" s="463"/>
      <c r="Y43" s="463"/>
    </row>
    <row r="44" spans="1:25" x14ac:dyDescent="0.2">
      <c r="A44" s="461"/>
      <c r="B44" s="464"/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1"/>
      <c r="S44" s="461"/>
      <c r="T44" s="461"/>
      <c r="U44" s="461"/>
      <c r="V44" s="461"/>
      <c r="W44" s="461"/>
      <c r="X44" s="461"/>
      <c r="Y44" s="461"/>
    </row>
    <row r="45" spans="1:25" x14ac:dyDescent="0.2">
      <c r="A45" s="461"/>
      <c r="B45" s="937" t="s">
        <v>280</v>
      </c>
      <c r="C45" s="938"/>
      <c r="D45" s="939"/>
      <c r="E45" s="943" t="s">
        <v>281</v>
      </c>
      <c r="F45" s="938"/>
      <c r="G45" s="938"/>
      <c r="H45" s="938"/>
      <c r="I45" s="938"/>
      <c r="J45" s="938"/>
      <c r="K45" s="943" t="s">
        <v>48</v>
      </c>
      <c r="L45" s="939"/>
      <c r="M45" s="465" t="s">
        <v>282</v>
      </c>
      <c r="N45" s="944" t="s">
        <v>280</v>
      </c>
      <c r="O45" s="938"/>
      <c r="P45" s="939"/>
      <c r="Q45" s="943" t="s">
        <v>281</v>
      </c>
      <c r="R45" s="938"/>
      <c r="S45" s="938"/>
      <c r="T45" s="938"/>
      <c r="U45" s="938"/>
      <c r="V45" s="939"/>
      <c r="W45" s="935" t="s">
        <v>48</v>
      </c>
      <c r="X45" s="936"/>
      <c r="Y45" s="466" t="s">
        <v>282</v>
      </c>
    </row>
    <row r="46" spans="1:25" x14ac:dyDescent="0.2">
      <c r="A46" s="461"/>
      <c r="B46" s="467"/>
      <c r="C46" s="468"/>
      <c r="D46" s="469"/>
      <c r="E46" s="470"/>
      <c r="F46" s="471"/>
      <c r="G46" s="471"/>
      <c r="H46" s="468"/>
      <c r="I46" s="468"/>
      <c r="J46" s="472"/>
      <c r="K46" s="473"/>
      <c r="L46" s="472"/>
      <c r="M46" s="474"/>
      <c r="N46" s="940"/>
      <c r="O46" s="941"/>
      <c r="P46" s="942"/>
      <c r="Q46" s="470"/>
      <c r="R46" s="468"/>
      <c r="S46" s="468"/>
      <c r="T46" s="468"/>
      <c r="U46" s="468"/>
      <c r="V46" s="468"/>
      <c r="W46" s="470"/>
      <c r="X46" s="469"/>
      <c r="Y46" s="475"/>
    </row>
    <row r="47" spans="1:25" x14ac:dyDescent="0.2">
      <c r="A47" s="461"/>
      <c r="B47" s="607" t="s">
        <v>299</v>
      </c>
      <c r="C47" s="477"/>
      <c r="D47" s="512"/>
      <c r="E47" s="486"/>
      <c r="F47" s="494"/>
      <c r="G47" s="487"/>
      <c r="H47" s="487"/>
      <c r="I47" s="925"/>
      <c r="J47" s="926"/>
      <c r="K47" s="482"/>
      <c r="L47" s="483"/>
      <c r="M47" s="484"/>
      <c r="N47" s="485" t="s">
        <v>299</v>
      </c>
      <c r="O47" s="477"/>
      <c r="P47" s="512"/>
      <c r="Q47" s="486"/>
      <c r="R47" s="494"/>
      <c r="S47" s="487"/>
      <c r="T47" s="487"/>
      <c r="U47" s="925"/>
      <c r="V47" s="926"/>
      <c r="W47" s="927"/>
      <c r="X47" s="928"/>
      <c r="Y47" s="488"/>
    </row>
    <row r="48" spans="1:25" x14ac:dyDescent="0.2">
      <c r="A48" s="461"/>
      <c r="B48" s="608"/>
      <c r="C48" s="477"/>
      <c r="D48" s="609" t="s">
        <v>284</v>
      </c>
      <c r="E48" s="493" t="s">
        <v>295</v>
      </c>
      <c r="F48" s="495">
        <v>19.399999999999999</v>
      </c>
      <c r="G48" s="610" t="s">
        <v>199</v>
      </c>
      <c r="H48" s="495">
        <v>4.4000000000000004</v>
      </c>
      <c r="I48" s="477" t="s">
        <v>315</v>
      </c>
      <c r="J48" s="496">
        <f>ROUND(F48*H48,2)</f>
        <v>85.36</v>
      </c>
      <c r="K48" s="613"/>
      <c r="L48" s="614"/>
      <c r="M48" s="490"/>
      <c r="N48" s="491"/>
      <c r="O48" s="492"/>
      <c r="P48" s="606" t="s">
        <v>294</v>
      </c>
      <c r="Q48" s="493" t="s">
        <v>295</v>
      </c>
      <c r="R48" s="626">
        <v>3.2</v>
      </c>
      <c r="S48" s="610" t="s">
        <v>199</v>
      </c>
      <c r="T48" s="495">
        <v>3.98</v>
      </c>
      <c r="U48" s="477" t="s">
        <v>315</v>
      </c>
      <c r="V48" s="496">
        <f>ROUND(R48*T48,2)</f>
        <v>12.74</v>
      </c>
      <c r="W48" s="486"/>
      <c r="X48" s="496"/>
      <c r="Y48" s="488"/>
    </row>
    <row r="49" spans="1:25" x14ac:dyDescent="0.2">
      <c r="A49" s="461"/>
      <c r="B49" s="608"/>
      <c r="C49" s="494"/>
      <c r="D49" s="496"/>
      <c r="E49" s="493" t="s">
        <v>296</v>
      </c>
      <c r="F49" s="495">
        <v>11.2</v>
      </c>
      <c r="G49" s="610" t="s">
        <v>199</v>
      </c>
      <c r="H49" s="495">
        <v>4.4000000000000004</v>
      </c>
      <c r="I49" s="477" t="s">
        <v>315</v>
      </c>
      <c r="J49" s="496">
        <f t="shared" ref="J49:J55" si="0">ROUND(F49*H49,2)</f>
        <v>49.28</v>
      </c>
      <c r="K49" s="486"/>
      <c r="L49" s="496"/>
      <c r="M49" s="494"/>
      <c r="N49" s="499"/>
      <c r="O49" s="494"/>
      <c r="P49" s="496"/>
      <c r="Q49" s="493" t="s">
        <v>296</v>
      </c>
      <c r="R49" s="626">
        <v>2.6</v>
      </c>
      <c r="S49" s="610" t="s">
        <v>199</v>
      </c>
      <c r="T49" s="495">
        <f>3.98-2.57</f>
        <v>1.4100000000000001</v>
      </c>
      <c r="U49" s="477" t="s">
        <v>315</v>
      </c>
      <c r="V49" s="496">
        <f t="shared" ref="V49:V57" si="1">ROUND(R49*T49,2)</f>
        <v>3.67</v>
      </c>
      <c r="W49" s="486"/>
      <c r="X49" s="496"/>
      <c r="Y49" s="500"/>
    </row>
    <row r="50" spans="1:25" x14ac:dyDescent="0.2">
      <c r="A50" s="461"/>
      <c r="B50" s="608"/>
      <c r="C50" s="494"/>
      <c r="D50" s="496"/>
      <c r="E50" s="493" t="s">
        <v>297</v>
      </c>
      <c r="F50" s="495">
        <v>1.71</v>
      </c>
      <c r="G50" s="610" t="s">
        <v>199</v>
      </c>
      <c r="H50" s="495">
        <v>4.4000000000000004</v>
      </c>
      <c r="I50" s="477" t="s">
        <v>315</v>
      </c>
      <c r="J50" s="496">
        <f t="shared" si="0"/>
        <v>7.52</v>
      </c>
      <c r="K50" s="486"/>
      <c r="L50" s="502"/>
      <c r="M50" s="484"/>
      <c r="N50" s="499"/>
      <c r="O50" s="494"/>
      <c r="P50" s="496"/>
      <c r="Q50" s="493" t="s">
        <v>297</v>
      </c>
      <c r="R50" s="626">
        <v>3.2</v>
      </c>
      <c r="S50" s="610" t="s">
        <v>199</v>
      </c>
      <c r="T50" s="495">
        <v>3.98</v>
      </c>
      <c r="U50" s="477" t="s">
        <v>315</v>
      </c>
      <c r="V50" s="496">
        <f t="shared" si="1"/>
        <v>12.74</v>
      </c>
      <c r="W50" s="486"/>
      <c r="X50" s="496"/>
      <c r="Y50" s="504"/>
    </row>
    <row r="51" spans="1:25" x14ac:dyDescent="0.2">
      <c r="A51" s="461"/>
      <c r="B51" s="608"/>
      <c r="C51" s="494"/>
      <c r="D51" s="496"/>
      <c r="E51" s="493" t="s">
        <v>298</v>
      </c>
      <c r="F51" s="495">
        <v>1.6</v>
      </c>
      <c r="G51" s="610" t="s">
        <v>199</v>
      </c>
      <c r="H51" s="495">
        <v>4.4000000000000004</v>
      </c>
      <c r="I51" s="477" t="s">
        <v>315</v>
      </c>
      <c r="J51" s="496">
        <f t="shared" si="0"/>
        <v>7.04</v>
      </c>
      <c r="K51" s="486"/>
      <c r="L51" s="496"/>
      <c r="M51" s="484"/>
      <c r="N51" s="499"/>
      <c r="O51" s="494"/>
      <c r="P51" s="496"/>
      <c r="Q51" s="493" t="s">
        <v>298</v>
      </c>
      <c r="R51" s="626">
        <v>1.2</v>
      </c>
      <c r="S51" s="610" t="s">
        <v>199</v>
      </c>
      <c r="T51" s="495">
        <v>3.63</v>
      </c>
      <c r="U51" s="477" t="s">
        <v>315</v>
      </c>
      <c r="V51" s="496">
        <f t="shared" si="1"/>
        <v>4.3600000000000003</v>
      </c>
      <c r="W51" s="486"/>
      <c r="X51" s="496"/>
      <c r="Y51" s="488"/>
    </row>
    <row r="52" spans="1:25" x14ac:dyDescent="0.2">
      <c r="A52" s="461"/>
      <c r="B52" s="608"/>
      <c r="C52" s="494"/>
      <c r="D52" s="496"/>
      <c r="E52" s="493" t="s">
        <v>301</v>
      </c>
      <c r="F52" s="495">
        <v>5.3</v>
      </c>
      <c r="G52" s="610" t="s">
        <v>199</v>
      </c>
      <c r="H52" s="495">
        <v>4.4000000000000004</v>
      </c>
      <c r="I52" s="477" t="s">
        <v>315</v>
      </c>
      <c r="J52" s="496">
        <f t="shared" si="0"/>
        <v>23.32</v>
      </c>
      <c r="K52" s="486"/>
      <c r="L52" s="496"/>
      <c r="M52" s="494"/>
      <c r="N52" s="499"/>
      <c r="O52" s="494"/>
      <c r="P52" s="496"/>
      <c r="Q52" s="493" t="s">
        <v>301</v>
      </c>
      <c r="R52" s="626">
        <v>23.1</v>
      </c>
      <c r="S52" s="610" t="s">
        <v>199</v>
      </c>
      <c r="T52" s="495">
        <v>0.9</v>
      </c>
      <c r="U52" s="477" t="s">
        <v>315</v>
      </c>
      <c r="V52" s="496">
        <f t="shared" si="1"/>
        <v>20.79</v>
      </c>
      <c r="W52" s="486"/>
      <c r="X52" s="496"/>
      <c r="Y52" s="488"/>
    </row>
    <row r="53" spans="1:25" x14ac:dyDescent="0.2">
      <c r="A53" s="461"/>
      <c r="B53" s="501"/>
      <c r="C53" s="494"/>
      <c r="D53" s="496"/>
      <c r="E53" s="493" t="s">
        <v>302</v>
      </c>
      <c r="F53" s="495">
        <v>3.86</v>
      </c>
      <c r="G53" s="610" t="s">
        <v>199</v>
      </c>
      <c r="H53" s="495">
        <f>4.4-2.8</f>
        <v>1.6000000000000005</v>
      </c>
      <c r="I53" s="477" t="s">
        <v>315</v>
      </c>
      <c r="J53" s="496">
        <f t="shared" si="0"/>
        <v>6.18</v>
      </c>
      <c r="K53" s="486"/>
      <c r="L53" s="496"/>
      <c r="M53" s="494"/>
      <c r="N53" s="543"/>
      <c r="O53" s="494"/>
      <c r="P53" s="478"/>
      <c r="Q53" s="508" t="s">
        <v>302</v>
      </c>
      <c r="R53" s="630">
        <v>1.2</v>
      </c>
      <c r="S53" s="631" t="s">
        <v>199</v>
      </c>
      <c r="T53" s="632">
        <v>3.63</v>
      </c>
      <c r="U53" s="633" t="s">
        <v>315</v>
      </c>
      <c r="V53" s="509">
        <f t="shared" si="1"/>
        <v>4.3600000000000003</v>
      </c>
      <c r="W53" s="921"/>
      <c r="X53" s="922"/>
      <c r="Y53" s="488"/>
    </row>
    <row r="54" spans="1:25" x14ac:dyDescent="0.2">
      <c r="A54" s="461"/>
      <c r="B54" s="608"/>
      <c r="C54" s="494"/>
      <c r="D54" s="496"/>
      <c r="E54" s="493" t="s">
        <v>303</v>
      </c>
      <c r="F54" s="495">
        <v>8.5399999999999991</v>
      </c>
      <c r="G54" s="610" t="s">
        <v>199</v>
      </c>
      <c r="H54" s="495">
        <v>4.4000000000000004</v>
      </c>
      <c r="I54" s="477" t="s">
        <v>315</v>
      </c>
      <c r="J54" s="496">
        <f t="shared" si="0"/>
        <v>37.58</v>
      </c>
      <c r="K54" s="486"/>
      <c r="L54" s="496"/>
      <c r="M54" s="494"/>
      <c r="N54" s="499"/>
      <c r="O54" s="494"/>
      <c r="P54" s="496"/>
      <c r="Q54" s="493" t="s">
        <v>303</v>
      </c>
      <c r="R54" s="626">
        <v>9</v>
      </c>
      <c r="S54" s="610" t="s">
        <v>199</v>
      </c>
      <c r="T54" s="495">
        <v>3.98</v>
      </c>
      <c r="U54" s="477" t="s">
        <v>315</v>
      </c>
      <c r="V54" s="494">
        <f t="shared" si="1"/>
        <v>35.82</v>
      </c>
      <c r="W54" s="486"/>
      <c r="X54" s="496"/>
      <c r="Y54" s="488"/>
    </row>
    <row r="55" spans="1:25" x14ac:dyDescent="0.2">
      <c r="A55" s="461"/>
      <c r="B55" s="608"/>
      <c r="C55" s="494"/>
      <c r="D55" s="496"/>
      <c r="E55" s="493" t="s">
        <v>304</v>
      </c>
      <c r="F55" s="495">
        <v>12.8</v>
      </c>
      <c r="G55" s="610" t="s">
        <v>199</v>
      </c>
      <c r="H55" s="495">
        <v>4.4000000000000004</v>
      </c>
      <c r="I55" s="477" t="s">
        <v>315</v>
      </c>
      <c r="J55" s="496">
        <f t="shared" si="0"/>
        <v>56.32</v>
      </c>
      <c r="K55" s="613"/>
      <c r="L55" s="614"/>
      <c r="M55" s="484"/>
      <c r="N55" s="499"/>
      <c r="O55" s="494"/>
      <c r="P55" s="496"/>
      <c r="Q55" s="493" t="s">
        <v>304</v>
      </c>
      <c r="R55" s="626">
        <v>1.2</v>
      </c>
      <c r="S55" s="610" t="s">
        <v>199</v>
      </c>
      <c r="T55" s="495">
        <v>3.63</v>
      </c>
      <c r="U55" s="477" t="s">
        <v>315</v>
      </c>
      <c r="V55" s="496">
        <f t="shared" si="1"/>
        <v>4.3600000000000003</v>
      </c>
      <c r="W55" s="486"/>
      <c r="X55" s="496"/>
      <c r="Y55" s="488"/>
    </row>
    <row r="56" spans="1:25" x14ac:dyDescent="0.2">
      <c r="A56" s="461"/>
      <c r="B56" s="501"/>
      <c r="C56" s="494"/>
      <c r="D56" s="496"/>
      <c r="E56" s="905"/>
      <c r="F56" s="906"/>
      <c r="G56" s="516"/>
      <c r="H56" s="517"/>
      <c r="I56" s="518"/>
      <c r="J56" s="519"/>
      <c r="K56" s="486"/>
      <c r="L56" s="520"/>
      <c r="M56" s="484"/>
      <c r="N56" s="499"/>
      <c r="O56" s="494"/>
      <c r="P56" s="496"/>
      <c r="Q56" s="620" t="s">
        <v>305</v>
      </c>
      <c r="R56" s="626">
        <v>23.1</v>
      </c>
      <c r="S56" s="610" t="s">
        <v>199</v>
      </c>
      <c r="T56" s="495">
        <v>0.9</v>
      </c>
      <c r="U56" s="477" t="s">
        <v>315</v>
      </c>
      <c r="V56" s="496">
        <f t="shared" si="1"/>
        <v>20.79</v>
      </c>
      <c r="W56" s="486"/>
      <c r="X56" s="496"/>
      <c r="Y56" s="488"/>
    </row>
    <row r="57" spans="1:25" x14ac:dyDescent="0.2">
      <c r="A57" s="461"/>
      <c r="B57" s="501"/>
      <c r="C57" s="494"/>
      <c r="D57" s="496"/>
      <c r="E57" s="905" t="s">
        <v>316</v>
      </c>
      <c r="F57" s="906"/>
      <c r="G57" s="516"/>
      <c r="H57" s="517"/>
      <c r="I57" s="518"/>
      <c r="J57" s="634">
        <f>SUM(J48:J56)</f>
        <v>272.59999999999997</v>
      </c>
      <c r="K57" s="486"/>
      <c r="L57" s="496"/>
      <c r="M57" s="494"/>
      <c r="N57" s="499"/>
      <c r="O57" s="494"/>
      <c r="P57" s="496"/>
      <c r="Q57" s="625" t="s">
        <v>306</v>
      </c>
      <c r="R57" s="627">
        <v>1.2</v>
      </c>
      <c r="S57" s="610" t="s">
        <v>199</v>
      </c>
      <c r="T57" s="495">
        <v>3.63</v>
      </c>
      <c r="U57" s="477" t="s">
        <v>315</v>
      </c>
      <c r="V57" s="496">
        <f t="shared" si="1"/>
        <v>4.3600000000000003</v>
      </c>
      <c r="W57" s="486"/>
      <c r="X57" s="496"/>
      <c r="Y57" s="488"/>
    </row>
    <row r="58" spans="1:25" x14ac:dyDescent="0.2">
      <c r="A58" s="461"/>
      <c r="B58" s="501"/>
      <c r="C58" s="494"/>
      <c r="D58" s="609"/>
      <c r="E58" s="493"/>
      <c r="F58" s="626"/>
      <c r="G58" s="610"/>
      <c r="H58" s="495"/>
      <c r="I58" s="477"/>
      <c r="J58" s="496"/>
      <c r="K58" s="618"/>
      <c r="L58" s="619"/>
      <c r="M58" s="484"/>
      <c r="N58" s="543"/>
      <c r="O58" s="494"/>
      <c r="P58" s="496"/>
      <c r="Q58" s="625"/>
      <c r="R58" s="628"/>
      <c r="S58" s="610"/>
      <c r="T58" s="495"/>
      <c r="U58" s="477"/>
      <c r="V58" s="496"/>
      <c r="W58" s="917"/>
      <c r="X58" s="918"/>
      <c r="Y58" s="488"/>
    </row>
    <row r="59" spans="1:25" x14ac:dyDescent="0.2">
      <c r="A59" s="461"/>
      <c r="B59" s="501"/>
      <c r="C59" s="494"/>
      <c r="D59" s="496"/>
      <c r="E59" s="486"/>
      <c r="F59" s="494"/>
      <c r="G59" s="494"/>
      <c r="H59" s="494"/>
      <c r="I59" s="494"/>
      <c r="J59" s="496"/>
      <c r="K59" s="482"/>
      <c r="L59" s="523"/>
      <c r="M59" s="494"/>
      <c r="N59" s="499"/>
      <c r="O59" s="494"/>
      <c r="P59" s="496"/>
      <c r="Q59" s="905" t="s">
        <v>316</v>
      </c>
      <c r="R59" s="906"/>
      <c r="S59" s="516"/>
      <c r="T59" s="517"/>
      <c r="U59" s="518"/>
      <c r="V59" s="519">
        <f>SUM(V48:V58)</f>
        <v>123.99</v>
      </c>
      <c r="W59" s="486"/>
      <c r="X59" s="496"/>
      <c r="Y59" s="488"/>
    </row>
    <row r="60" spans="1:25" x14ac:dyDescent="0.2">
      <c r="A60" s="461"/>
      <c r="B60" s="501"/>
      <c r="C60" s="494"/>
      <c r="D60" s="496"/>
      <c r="E60" s="486"/>
      <c r="F60" s="494"/>
      <c r="G60" s="494"/>
      <c r="H60" s="494"/>
      <c r="I60" s="494"/>
      <c r="J60" s="496"/>
      <c r="K60" s="486"/>
      <c r="L60" s="524"/>
      <c r="M60" s="484"/>
      <c r="N60" s="499"/>
      <c r="O60" s="494"/>
      <c r="P60" s="496"/>
      <c r="Q60" s="510"/>
      <c r="R60" s="626"/>
      <c r="S60" s="610"/>
      <c r="T60" s="495"/>
      <c r="U60" s="477"/>
      <c r="V60" s="496"/>
      <c r="W60" s="486"/>
      <c r="X60" s="496"/>
      <c r="Y60" s="488"/>
    </row>
    <row r="61" spans="1:25" x14ac:dyDescent="0.2">
      <c r="A61" s="461"/>
      <c r="B61" s="501"/>
      <c r="C61" s="494"/>
      <c r="D61" s="609" t="s">
        <v>293</v>
      </c>
      <c r="E61" s="493" t="s">
        <v>295</v>
      </c>
      <c r="F61" s="626">
        <v>7.05</v>
      </c>
      <c r="G61" s="610" t="s">
        <v>199</v>
      </c>
      <c r="H61" s="495">
        <v>3.98</v>
      </c>
      <c r="I61" s="477" t="s">
        <v>315</v>
      </c>
      <c r="J61" s="496">
        <f>ROUND(F61*H61,2)</f>
        <v>28.06</v>
      </c>
      <c r="K61" s="618"/>
      <c r="L61" s="619"/>
      <c r="M61" s="484"/>
      <c r="N61" s="499"/>
      <c r="O61" s="494"/>
      <c r="P61" s="478"/>
      <c r="Q61" s="482"/>
      <c r="R61" s="629"/>
      <c r="S61" s="610"/>
      <c r="T61" s="495"/>
      <c r="U61" s="477"/>
      <c r="V61" s="496"/>
      <c r="W61" s="486"/>
      <c r="X61" s="496"/>
      <c r="Y61" s="488"/>
    </row>
    <row r="62" spans="1:25" x14ac:dyDescent="0.2">
      <c r="A62" s="461"/>
      <c r="B62" s="501"/>
      <c r="C62" s="494"/>
      <c r="D62" s="496"/>
      <c r="E62" s="493" t="s">
        <v>296</v>
      </c>
      <c r="F62" s="626">
        <v>8</v>
      </c>
      <c r="G62" s="610" t="s">
        <v>199</v>
      </c>
      <c r="H62" s="495">
        <v>3.67</v>
      </c>
      <c r="I62" s="477" t="s">
        <v>315</v>
      </c>
      <c r="J62" s="496">
        <f t="shared" ref="J62:J74" si="2">ROUND(F62*H62,2)</f>
        <v>29.36</v>
      </c>
      <c r="K62" s="486"/>
      <c r="L62" s="496"/>
      <c r="M62" s="494"/>
      <c r="N62" s="499"/>
      <c r="O62" s="494"/>
      <c r="P62" s="496"/>
      <c r="Q62" s="905"/>
      <c r="R62" s="906"/>
      <c r="S62" s="516"/>
      <c r="T62" s="517"/>
      <c r="U62" s="518"/>
      <c r="V62" s="519"/>
      <c r="W62" s="486"/>
      <c r="X62" s="525"/>
      <c r="Y62" s="526"/>
    </row>
    <row r="63" spans="1:25" x14ac:dyDescent="0.2">
      <c r="A63" s="461"/>
      <c r="B63" s="476"/>
      <c r="C63" s="477"/>
      <c r="D63" s="496"/>
      <c r="E63" s="493" t="s">
        <v>297</v>
      </c>
      <c r="F63" s="626">
        <v>0.48</v>
      </c>
      <c r="G63" s="610" t="s">
        <v>199</v>
      </c>
      <c r="H63" s="495">
        <v>3.63</v>
      </c>
      <c r="I63" s="492" t="s">
        <v>315</v>
      </c>
      <c r="J63" s="534">
        <f t="shared" si="2"/>
        <v>1.74</v>
      </c>
      <c r="K63" s="482"/>
      <c r="L63" s="483"/>
      <c r="M63" s="531"/>
      <c r="N63" s="499"/>
      <c r="O63" s="494"/>
      <c r="P63" s="496"/>
      <c r="Q63" s="493"/>
      <c r="R63" s="494"/>
      <c r="S63" s="495"/>
      <c r="T63" s="494"/>
      <c r="U63" s="494"/>
      <c r="V63" s="532"/>
      <c r="W63" s="533"/>
      <c r="X63" s="534"/>
      <c r="Y63" s="535"/>
    </row>
    <row r="64" spans="1:25" x14ac:dyDescent="0.2">
      <c r="A64" s="461"/>
      <c r="B64" s="501"/>
      <c r="C64" s="494"/>
      <c r="D64" s="496"/>
      <c r="E64" s="493" t="s">
        <v>298</v>
      </c>
      <c r="F64" s="626">
        <v>0.7</v>
      </c>
      <c r="G64" s="610" t="s">
        <v>199</v>
      </c>
      <c r="H64" s="495">
        <v>3.63</v>
      </c>
      <c r="I64" s="477" t="s">
        <v>315</v>
      </c>
      <c r="J64" s="496">
        <f t="shared" si="2"/>
        <v>2.54</v>
      </c>
      <c r="K64" s="486"/>
      <c r="L64" s="496"/>
      <c r="M64" s="494"/>
      <c r="N64" s="499"/>
      <c r="O64" s="494"/>
      <c r="P64" s="496"/>
      <c r="Q64" s="493"/>
      <c r="R64" s="494"/>
      <c r="S64" s="495"/>
      <c r="T64" s="494"/>
      <c r="U64" s="494"/>
      <c r="V64" s="514"/>
      <c r="W64" s="486"/>
      <c r="X64" s="536"/>
      <c r="Y64" s="526"/>
    </row>
    <row r="65" spans="1:25" x14ac:dyDescent="0.2">
      <c r="A65" s="461"/>
      <c r="B65" s="501"/>
      <c r="C65" s="494"/>
      <c r="D65" s="496"/>
      <c r="E65" s="493" t="s">
        <v>301</v>
      </c>
      <c r="F65" s="626">
        <v>42.35</v>
      </c>
      <c r="G65" s="610" t="s">
        <v>199</v>
      </c>
      <c r="H65" s="495">
        <v>0.9</v>
      </c>
      <c r="I65" s="477" t="s">
        <v>315</v>
      </c>
      <c r="J65" s="496">
        <f t="shared" si="2"/>
        <v>38.119999999999997</v>
      </c>
      <c r="K65" s="486"/>
      <c r="L65" s="496"/>
      <c r="M65" s="494"/>
      <c r="N65" s="499"/>
      <c r="O65" s="494"/>
      <c r="P65" s="496"/>
      <c r="Q65" s="493"/>
      <c r="R65" s="494"/>
      <c r="S65" s="495"/>
      <c r="T65" s="494"/>
      <c r="U65" s="494"/>
      <c r="V65" s="514"/>
      <c r="W65" s="486"/>
      <c r="X65" s="496"/>
      <c r="Y65" s="526"/>
    </row>
    <row r="66" spans="1:25" x14ac:dyDescent="0.2">
      <c r="A66" s="461"/>
      <c r="B66" s="501"/>
      <c r="C66" s="494"/>
      <c r="D66" s="478"/>
      <c r="E66" s="493" t="s">
        <v>302</v>
      </c>
      <c r="F66" s="626">
        <v>1.2</v>
      </c>
      <c r="G66" s="610" t="s">
        <v>199</v>
      </c>
      <c r="H66" s="495">
        <v>3.63</v>
      </c>
      <c r="I66" s="477" t="s">
        <v>315</v>
      </c>
      <c r="J66" s="496">
        <f t="shared" si="2"/>
        <v>4.3600000000000003</v>
      </c>
      <c r="K66" s="613"/>
      <c r="L66" s="614"/>
      <c r="M66" s="484"/>
      <c r="N66" s="499"/>
      <c r="O66" s="494"/>
      <c r="P66" s="496"/>
      <c r="Q66" s="493"/>
      <c r="R66" s="494"/>
      <c r="S66" s="495"/>
      <c r="T66" s="494"/>
      <c r="U66" s="494"/>
      <c r="V66" s="514"/>
      <c r="W66" s="486"/>
      <c r="X66" s="525"/>
      <c r="Y66" s="526"/>
    </row>
    <row r="67" spans="1:25" x14ac:dyDescent="0.2">
      <c r="A67" s="461"/>
      <c r="B67" s="501"/>
      <c r="C67" s="494"/>
      <c r="D67" s="496"/>
      <c r="E67" s="493" t="s">
        <v>303</v>
      </c>
      <c r="F67" s="626">
        <v>9</v>
      </c>
      <c r="G67" s="610" t="s">
        <v>199</v>
      </c>
      <c r="H67" s="495">
        <v>3.98</v>
      </c>
      <c r="I67" s="477" t="s">
        <v>315</v>
      </c>
      <c r="J67" s="496">
        <f t="shared" si="2"/>
        <v>35.82</v>
      </c>
      <c r="K67" s="482"/>
      <c r="L67" s="523"/>
      <c r="M67" s="494"/>
      <c r="N67" s="499"/>
      <c r="O67" s="494"/>
      <c r="P67" s="496"/>
      <c r="Q67" s="493"/>
      <c r="R67" s="494"/>
      <c r="S67" s="495"/>
      <c r="T67" s="494"/>
      <c r="U67" s="494"/>
      <c r="V67" s="532"/>
      <c r="W67" s="486"/>
      <c r="X67" s="496"/>
      <c r="Y67" s="526"/>
    </row>
    <row r="68" spans="1:25" x14ac:dyDescent="0.2">
      <c r="A68" s="461"/>
      <c r="B68" s="501"/>
      <c r="C68" s="494"/>
      <c r="D68" s="496"/>
      <c r="E68" s="493" t="s">
        <v>304</v>
      </c>
      <c r="F68" s="626">
        <v>1.2</v>
      </c>
      <c r="G68" s="610" t="s">
        <v>199</v>
      </c>
      <c r="H68" s="495">
        <v>3.63</v>
      </c>
      <c r="I68" s="477" t="s">
        <v>315</v>
      </c>
      <c r="J68" s="496">
        <f t="shared" si="2"/>
        <v>4.3600000000000003</v>
      </c>
      <c r="K68" s="486"/>
      <c r="L68" s="524"/>
      <c r="M68" s="484"/>
      <c r="N68" s="499"/>
      <c r="O68" s="494"/>
      <c r="P68" s="496"/>
      <c r="Q68" s="493"/>
      <c r="R68" s="494"/>
      <c r="S68" s="495"/>
      <c r="T68" s="494"/>
      <c r="U68" s="494"/>
      <c r="V68" s="532"/>
      <c r="W68" s="486"/>
      <c r="X68" s="496"/>
      <c r="Y68" s="526"/>
    </row>
    <row r="69" spans="1:25" x14ac:dyDescent="0.2">
      <c r="A69" s="461"/>
      <c r="B69" s="501"/>
      <c r="C69" s="494"/>
      <c r="D69" s="496"/>
      <c r="E69" s="620" t="s">
        <v>305</v>
      </c>
      <c r="F69" s="626">
        <v>42.35</v>
      </c>
      <c r="G69" s="610" t="s">
        <v>199</v>
      </c>
      <c r="H69" s="495">
        <v>0.9</v>
      </c>
      <c r="I69" s="477" t="s">
        <v>315</v>
      </c>
      <c r="J69" s="496">
        <f t="shared" si="2"/>
        <v>38.119999999999997</v>
      </c>
      <c r="K69" s="618"/>
      <c r="L69" s="619"/>
      <c r="M69" s="484"/>
      <c r="N69" s="499"/>
      <c r="O69" s="494"/>
      <c r="P69" s="496"/>
      <c r="Q69" s="493"/>
      <c r="R69" s="494"/>
      <c r="S69" s="495"/>
      <c r="T69" s="494"/>
      <c r="U69" s="494"/>
      <c r="V69" s="532"/>
      <c r="W69" s="537"/>
      <c r="X69" s="538"/>
      <c r="Y69" s="539"/>
    </row>
    <row r="70" spans="1:25" x14ac:dyDescent="0.2">
      <c r="A70" s="461"/>
      <c r="B70" s="501"/>
      <c r="C70" s="494"/>
      <c r="D70" s="496"/>
      <c r="E70" s="625" t="s">
        <v>306</v>
      </c>
      <c r="F70" s="627">
        <v>0.7</v>
      </c>
      <c r="G70" s="610" t="s">
        <v>199</v>
      </c>
      <c r="H70" s="495">
        <v>3.63</v>
      </c>
      <c r="I70" s="477" t="s">
        <v>315</v>
      </c>
      <c r="J70" s="496">
        <f t="shared" si="2"/>
        <v>2.54</v>
      </c>
      <c r="K70" s="613"/>
      <c r="L70" s="614"/>
      <c r="M70" s="484"/>
      <c r="N70" s="499"/>
      <c r="O70" s="494"/>
      <c r="P70" s="496"/>
      <c r="Q70" s="486"/>
      <c r="R70" s="494"/>
      <c r="S70" s="495"/>
      <c r="T70" s="494"/>
      <c r="U70" s="494"/>
      <c r="V70" s="532"/>
      <c r="W70" s="486"/>
      <c r="X70" s="541"/>
      <c r="Y70" s="526"/>
    </row>
    <row r="71" spans="1:25" x14ac:dyDescent="0.2">
      <c r="A71" s="461"/>
      <c r="B71" s="476"/>
      <c r="C71" s="477"/>
      <c r="D71" s="496"/>
      <c r="E71" s="625" t="s">
        <v>307</v>
      </c>
      <c r="F71" s="628">
        <v>1.48</v>
      </c>
      <c r="G71" s="610" t="s">
        <v>199</v>
      </c>
      <c r="H71" s="495">
        <v>3.63</v>
      </c>
      <c r="I71" s="477" t="s">
        <v>315</v>
      </c>
      <c r="J71" s="496">
        <f t="shared" si="2"/>
        <v>5.37</v>
      </c>
      <c r="K71" s="482"/>
      <c r="L71" s="483"/>
      <c r="M71" s="484"/>
      <c r="N71" s="499"/>
      <c r="O71" s="494"/>
      <c r="P71" s="496"/>
      <c r="Q71" s="493"/>
      <c r="R71" s="494"/>
      <c r="S71" s="495"/>
      <c r="T71" s="494"/>
      <c r="U71" s="511"/>
      <c r="V71" s="513"/>
      <c r="W71" s="486"/>
      <c r="X71" s="496"/>
      <c r="Y71" s="526"/>
    </row>
    <row r="72" spans="1:25" x14ac:dyDescent="0.2">
      <c r="A72" s="461"/>
      <c r="B72" s="501"/>
      <c r="C72" s="494"/>
      <c r="D72" s="496"/>
      <c r="E72" s="624" t="s">
        <v>310</v>
      </c>
      <c r="F72" s="628">
        <v>0.9</v>
      </c>
      <c r="G72" s="610" t="s">
        <v>199</v>
      </c>
      <c r="H72" s="495">
        <v>3.75</v>
      </c>
      <c r="I72" s="477" t="s">
        <v>315</v>
      </c>
      <c r="J72" s="496">
        <f t="shared" si="2"/>
        <v>3.38</v>
      </c>
      <c r="K72" s="486"/>
      <c r="L72" s="496"/>
      <c r="M72" s="494"/>
      <c r="N72" s="543"/>
      <c r="O72" s="494"/>
      <c r="P72" s="496"/>
      <c r="Q72" s="493"/>
      <c r="R72" s="494"/>
      <c r="S72" s="495"/>
      <c r="T72" s="494"/>
      <c r="U72" s="494"/>
      <c r="V72" s="532"/>
      <c r="W72" s="486"/>
      <c r="X72" s="496"/>
      <c r="Y72" s="526"/>
    </row>
    <row r="73" spans="1:25" x14ac:dyDescent="0.2">
      <c r="A73" s="461"/>
      <c r="B73" s="501"/>
      <c r="C73" s="494"/>
      <c r="D73" s="496"/>
      <c r="E73" s="510" t="s">
        <v>311</v>
      </c>
      <c r="F73" s="626">
        <v>2.6</v>
      </c>
      <c r="G73" s="610" t="s">
        <v>199</v>
      </c>
      <c r="H73" s="495">
        <f>3.75-2.57</f>
        <v>1.1800000000000002</v>
      </c>
      <c r="I73" s="477" t="s">
        <v>315</v>
      </c>
      <c r="J73" s="496">
        <f t="shared" si="2"/>
        <v>3.07</v>
      </c>
      <c r="K73" s="486"/>
      <c r="L73" s="496"/>
      <c r="M73" s="494"/>
      <c r="N73" s="543"/>
      <c r="O73" s="494"/>
      <c r="P73" s="496"/>
      <c r="Q73" s="493"/>
      <c r="R73" s="494"/>
      <c r="S73" s="495"/>
      <c r="T73" s="494"/>
      <c r="U73" s="494"/>
      <c r="V73" s="532"/>
      <c r="W73" s="537"/>
      <c r="X73" s="538"/>
      <c r="Y73" s="539"/>
    </row>
    <row r="74" spans="1:25" x14ac:dyDescent="0.2">
      <c r="A74" s="461"/>
      <c r="B74" s="501"/>
      <c r="C74" s="494"/>
      <c r="D74" s="478"/>
      <c r="E74" s="482" t="s">
        <v>312</v>
      </c>
      <c r="F74" s="629">
        <v>4.5</v>
      </c>
      <c r="G74" s="610" t="s">
        <v>199</v>
      </c>
      <c r="H74" s="495">
        <v>3.75</v>
      </c>
      <c r="I74" s="477" t="s">
        <v>315</v>
      </c>
      <c r="J74" s="496">
        <f t="shared" si="2"/>
        <v>16.88</v>
      </c>
      <c r="K74" s="613"/>
      <c r="L74" s="614"/>
      <c r="M74" s="484"/>
      <c r="N74" s="485"/>
      <c r="O74" s="477"/>
      <c r="P74" s="478"/>
      <c r="Q74" s="493"/>
      <c r="R74" s="494"/>
      <c r="S74" s="495"/>
      <c r="T74" s="494"/>
      <c r="U74" s="494"/>
      <c r="V74" s="514"/>
      <c r="W74" s="486"/>
      <c r="X74" s="525"/>
      <c r="Y74" s="526"/>
    </row>
    <row r="75" spans="1:25" x14ac:dyDescent="0.2">
      <c r="A75" s="461"/>
      <c r="B75" s="501"/>
      <c r="C75" s="494"/>
      <c r="D75" s="496"/>
      <c r="E75" s="615"/>
      <c r="F75" s="616"/>
      <c r="G75" s="516"/>
      <c r="H75" s="517"/>
      <c r="I75" s="518"/>
      <c r="J75" s="519"/>
      <c r="K75" s="486"/>
      <c r="L75" s="506"/>
      <c r="M75" s="484"/>
      <c r="N75" s="543"/>
      <c r="O75" s="494"/>
      <c r="P75" s="496"/>
      <c r="Q75" s="493"/>
      <c r="R75" s="494"/>
      <c r="S75" s="495"/>
      <c r="T75" s="494"/>
      <c r="U75" s="494"/>
      <c r="V75" s="532"/>
      <c r="W75" s="486"/>
      <c r="X75" s="496"/>
      <c r="Y75" s="488"/>
    </row>
    <row r="76" spans="1:25" x14ac:dyDescent="0.2">
      <c r="A76" s="461"/>
      <c r="B76" s="501"/>
      <c r="C76" s="494"/>
      <c r="D76" s="496"/>
      <c r="E76" s="905" t="s">
        <v>316</v>
      </c>
      <c r="F76" s="906"/>
      <c r="G76" s="516"/>
      <c r="H76" s="517"/>
      <c r="I76" s="518"/>
      <c r="J76" s="634">
        <f>SUM(J61:J75)</f>
        <v>213.72</v>
      </c>
      <c r="K76" s="486"/>
      <c r="L76" s="496"/>
      <c r="M76" s="494"/>
      <c r="N76" s="914"/>
      <c r="O76" s="915"/>
      <c r="P76" s="916"/>
      <c r="Q76" s="486"/>
      <c r="R76" s="494"/>
      <c r="S76" s="494"/>
      <c r="T76" s="494"/>
      <c r="U76" s="907"/>
      <c r="V76" s="907"/>
      <c r="W76" s="521"/>
      <c r="X76" s="496"/>
      <c r="Y76" s="488"/>
    </row>
    <row r="77" spans="1:25" x14ac:dyDescent="0.2">
      <c r="A77" s="461"/>
      <c r="B77" s="545"/>
      <c r="C77" s="546"/>
      <c r="D77" s="547"/>
      <c r="E77" s="548"/>
      <c r="F77" s="549"/>
      <c r="G77" s="549"/>
      <c r="H77" s="549"/>
      <c r="I77" s="549"/>
      <c r="J77" s="550"/>
      <c r="K77" s="551"/>
      <c r="L77" s="547"/>
      <c r="M77" s="546"/>
      <c r="N77" s="908"/>
      <c r="O77" s="909"/>
      <c r="P77" s="910"/>
      <c r="Q77" s="551"/>
      <c r="R77" s="546"/>
      <c r="S77" s="546"/>
      <c r="T77" s="546"/>
      <c r="U77" s="911"/>
      <c r="V77" s="912"/>
      <c r="W77" s="913"/>
      <c r="X77" s="912"/>
      <c r="Y77" s="552"/>
    </row>
  </sheetData>
  <mergeCells count="69">
    <mergeCell ref="W6:X6"/>
    <mergeCell ref="N7:P7"/>
    <mergeCell ref="B8:D8"/>
    <mergeCell ref="B19:D19"/>
    <mergeCell ref="I19:J19"/>
    <mergeCell ref="N8:P8"/>
    <mergeCell ref="N14:P14"/>
    <mergeCell ref="B25:D25"/>
    <mergeCell ref="G11:H11"/>
    <mergeCell ref="B39:D39"/>
    <mergeCell ref="F39:G39"/>
    <mergeCell ref="H39:J39"/>
    <mergeCell ref="B26:D26"/>
    <mergeCell ref="B20:D20"/>
    <mergeCell ref="I22:J22"/>
    <mergeCell ref="B14:D14"/>
    <mergeCell ref="B15:D15"/>
    <mergeCell ref="K27:L27"/>
    <mergeCell ref="K31:L31"/>
    <mergeCell ref="B33:D33"/>
    <mergeCell ref="N37:P37"/>
    <mergeCell ref="N38:P38"/>
    <mergeCell ref="N33:P33"/>
    <mergeCell ref="N34:P34"/>
    <mergeCell ref="N35:P35"/>
    <mergeCell ref="K2:Q3"/>
    <mergeCell ref="B6:D6"/>
    <mergeCell ref="E6:J6"/>
    <mergeCell ref="K6:L6"/>
    <mergeCell ref="N6:P6"/>
    <mergeCell ref="Q6:V6"/>
    <mergeCell ref="Q39:S39"/>
    <mergeCell ref="I37:J37"/>
    <mergeCell ref="I47:J47"/>
    <mergeCell ref="W45:X45"/>
    <mergeCell ref="B45:D45"/>
    <mergeCell ref="N46:P46"/>
    <mergeCell ref="Q45:V45"/>
    <mergeCell ref="K45:L45"/>
    <mergeCell ref="N45:P45"/>
    <mergeCell ref="E45:J45"/>
    <mergeCell ref="K39:M39"/>
    <mergeCell ref="N39:P39"/>
    <mergeCell ref="W58:X58"/>
    <mergeCell ref="I21:J21"/>
    <mergeCell ref="I23:J23"/>
    <mergeCell ref="W53:X53"/>
    <mergeCell ref="I31:J31"/>
    <mergeCell ref="I38:J38"/>
    <mergeCell ref="I33:J33"/>
    <mergeCell ref="U47:V47"/>
    <mergeCell ref="W47:X47"/>
    <mergeCell ref="I35:J35"/>
    <mergeCell ref="U38:V38"/>
    <mergeCell ref="W38:X38"/>
    <mergeCell ref="T39:V39"/>
    <mergeCell ref="N36:P36"/>
    <mergeCell ref="K41:Q42"/>
    <mergeCell ref="W39:Y39"/>
    <mergeCell ref="U76:V76"/>
    <mergeCell ref="N77:P77"/>
    <mergeCell ref="U77:V77"/>
    <mergeCell ref="W77:X77"/>
    <mergeCell ref="N76:P76"/>
    <mergeCell ref="E56:F56"/>
    <mergeCell ref="Q62:R62"/>
    <mergeCell ref="Q59:R59"/>
    <mergeCell ref="E57:F57"/>
    <mergeCell ref="E76:F76"/>
  </mergeCells>
  <phoneticPr fontId="5"/>
  <pageMargins left="0.5" right="0.25" top="1" bottom="0.77" header="0.51200000000000001" footer="0.57999999999999996"/>
  <pageSetup paperSize="9" scale="96" orientation="landscape" verticalDpi="300" r:id="rId1"/>
  <headerFooter alignWithMargins="0"/>
  <rowBreaks count="1" manualBreakCount="1">
    <brk id="39" max="2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41D4-D870-43DE-BA1A-F1F035F2B0FA}">
  <dimension ref="A1:AB117"/>
  <sheetViews>
    <sheetView view="pageBreakPreview" zoomScale="85" zoomScaleNormal="100" zoomScaleSheetLayoutView="85" workbookViewId="0">
      <selection activeCell="L13" sqref="L13"/>
    </sheetView>
  </sheetViews>
  <sheetFormatPr defaultColWidth="9" defaultRowHeight="13" x14ac:dyDescent="0.2"/>
  <cols>
    <col min="1" max="1" width="20.36328125" style="554" customWidth="1"/>
    <col min="2" max="2" width="5.54296875" style="554" customWidth="1"/>
    <col min="3" max="3" width="2.54296875" style="554" customWidth="1"/>
    <col min="4" max="4" width="5.54296875" style="554" customWidth="1"/>
    <col min="5" max="5" width="2.54296875" style="554" customWidth="1"/>
    <col min="6" max="6" width="5.54296875" style="554" customWidth="1"/>
    <col min="7" max="7" width="2.54296875" style="554" customWidth="1"/>
    <col min="8" max="8" width="5.54296875" style="554" customWidth="1"/>
    <col min="9" max="9" width="2.54296875" style="554" customWidth="1"/>
    <col min="10" max="10" width="5.6328125" style="554" customWidth="1"/>
    <col min="11" max="11" width="2.54296875" style="554" customWidth="1"/>
    <col min="12" max="12" width="8.08984375" style="554" customWidth="1"/>
    <col min="13" max="13" width="7.453125" style="554" customWidth="1"/>
    <col min="14" max="14" width="4.54296875" style="554" customWidth="1"/>
    <col min="15" max="15" width="19.7265625" style="554" customWidth="1"/>
    <col min="16" max="16" width="5.54296875" style="554" customWidth="1"/>
    <col min="17" max="17" width="2.54296875" style="554" customWidth="1"/>
    <col min="18" max="18" width="5.54296875" style="554" customWidth="1"/>
    <col min="19" max="19" width="2.54296875" style="554" customWidth="1"/>
    <col min="20" max="20" width="5.6328125" style="554" customWidth="1"/>
    <col min="21" max="21" width="2.54296875" style="554" customWidth="1"/>
    <col min="22" max="22" width="5.54296875" style="554" customWidth="1"/>
    <col min="23" max="23" width="2.6328125" style="554" customWidth="1"/>
    <col min="24" max="24" width="5.6328125" style="554" customWidth="1"/>
    <col min="25" max="25" width="2.54296875" style="554" customWidth="1"/>
    <col min="26" max="26" width="8" style="554" customWidth="1"/>
    <col min="27" max="27" width="7.453125" style="554" customWidth="1"/>
    <col min="28" max="28" width="4.54296875" style="554" customWidth="1"/>
    <col min="29" max="16384" width="9" style="554"/>
  </cols>
  <sheetData>
    <row r="1" spans="1:28" ht="15" customHeight="1" x14ac:dyDescent="0.2">
      <c r="A1" s="553"/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3"/>
    </row>
    <row r="2" spans="1:28" ht="30" customHeight="1" x14ac:dyDescent="0.2">
      <c r="A2" s="553"/>
      <c r="B2" s="553"/>
      <c r="C2" s="553"/>
      <c r="D2" s="553"/>
      <c r="E2" s="553"/>
      <c r="F2" s="553"/>
      <c r="G2" s="553"/>
      <c r="H2" s="553"/>
      <c r="I2" s="553"/>
      <c r="J2" s="828" t="s">
        <v>317</v>
      </c>
      <c r="K2" s="828"/>
      <c r="L2" s="828"/>
      <c r="M2" s="828"/>
      <c r="N2" s="828"/>
      <c r="O2" s="828"/>
      <c r="P2" s="828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</row>
    <row r="3" spans="1:28" ht="15" customHeight="1" x14ac:dyDescent="0.2">
      <c r="A3" s="553"/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  <c r="Y3" s="553"/>
      <c r="Z3" s="553"/>
      <c r="AA3" s="553"/>
      <c r="AB3" s="553"/>
    </row>
    <row r="4" spans="1:28" ht="15" customHeight="1" x14ac:dyDescent="0.2">
      <c r="A4" s="555" t="s">
        <v>280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30"/>
      <c r="M4" s="556" t="s">
        <v>48</v>
      </c>
      <c r="N4" s="557" t="s">
        <v>282</v>
      </c>
      <c r="O4" s="558" t="s">
        <v>280</v>
      </c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30"/>
      <c r="AA4" s="556" t="s">
        <v>48</v>
      </c>
      <c r="AB4" s="559" t="s">
        <v>282</v>
      </c>
    </row>
    <row r="5" spans="1:28" ht="15" customHeight="1" x14ac:dyDescent="0.2">
      <c r="A5" s="564"/>
      <c r="B5" s="831" t="s">
        <v>318</v>
      </c>
      <c r="C5" s="832"/>
      <c r="D5" s="566"/>
      <c r="E5" s="832" t="s">
        <v>319</v>
      </c>
      <c r="F5" s="832"/>
      <c r="G5" s="566"/>
      <c r="H5" s="566"/>
      <c r="I5" s="832" t="s">
        <v>291</v>
      </c>
      <c r="J5" s="832"/>
      <c r="K5" s="566"/>
      <c r="L5" s="566"/>
      <c r="M5" s="567"/>
      <c r="N5" s="568"/>
      <c r="O5" s="569" t="s">
        <v>320</v>
      </c>
      <c r="P5" s="566"/>
      <c r="Q5" s="566"/>
      <c r="R5" s="566"/>
      <c r="S5" s="566"/>
      <c r="T5" s="566"/>
      <c r="U5" s="566"/>
      <c r="V5" s="566"/>
      <c r="W5" s="566"/>
      <c r="X5" s="566"/>
      <c r="Y5" s="566"/>
      <c r="Z5" s="566"/>
      <c r="AA5" s="567"/>
      <c r="AB5" s="568" t="s">
        <v>124</v>
      </c>
    </row>
    <row r="6" spans="1:28" ht="15" customHeight="1" x14ac:dyDescent="0.2">
      <c r="A6" s="653" t="s">
        <v>354</v>
      </c>
      <c r="B6" s="831">
        <f>AA16</f>
        <v>248</v>
      </c>
      <c r="C6" s="832"/>
      <c r="D6" s="657"/>
      <c r="E6" s="657"/>
      <c r="F6" s="833">
        <f>M55</f>
        <v>446</v>
      </c>
      <c r="G6" s="833"/>
      <c r="H6" s="657"/>
      <c r="I6" s="657"/>
      <c r="J6" s="832">
        <f>AA54</f>
        <v>308</v>
      </c>
      <c r="K6" s="832"/>
      <c r="L6" s="566"/>
      <c r="M6" s="572"/>
      <c r="N6" s="568" t="s">
        <v>124</v>
      </c>
      <c r="O6" s="569" t="s">
        <v>353</v>
      </c>
      <c r="P6" s="566" t="s">
        <v>321</v>
      </c>
      <c r="Q6" s="566"/>
      <c r="R6" s="584">
        <v>18.600000000000001</v>
      </c>
      <c r="S6" s="566" t="s">
        <v>199</v>
      </c>
      <c r="T6" s="566">
        <v>11.95</v>
      </c>
      <c r="U6" s="566" t="s">
        <v>234</v>
      </c>
      <c r="V6" s="566">
        <f>Z7</f>
        <v>13.74</v>
      </c>
      <c r="W6" s="566"/>
      <c r="X6" s="566"/>
      <c r="Y6" s="566"/>
      <c r="Z6" s="566"/>
      <c r="AA6" s="567">
        <f>ROUND(R6*T6-V6,2)</f>
        <v>208.53</v>
      </c>
      <c r="AB6" s="570"/>
    </row>
    <row r="7" spans="1:28" ht="15" customHeight="1" x14ac:dyDescent="0.2">
      <c r="A7" s="571"/>
      <c r="B7" s="657"/>
      <c r="C7" s="657"/>
      <c r="D7" s="657"/>
      <c r="E7" s="657"/>
      <c r="F7" s="669"/>
      <c r="G7" s="669"/>
      <c r="H7" s="657"/>
      <c r="I7" s="657"/>
      <c r="J7" s="657"/>
      <c r="K7" s="566"/>
      <c r="L7" s="574"/>
      <c r="M7" s="575"/>
      <c r="N7" s="576"/>
      <c r="O7" s="569"/>
      <c r="P7" s="566" t="s">
        <v>322</v>
      </c>
      <c r="Q7" s="566"/>
      <c r="R7" s="584">
        <v>1.51</v>
      </c>
      <c r="S7" s="566" t="s">
        <v>199</v>
      </c>
      <c r="T7" s="574">
        <v>1.6</v>
      </c>
      <c r="U7" s="566" t="s">
        <v>323</v>
      </c>
      <c r="V7" s="566">
        <v>5.99</v>
      </c>
      <c r="W7" s="566" t="s">
        <v>199</v>
      </c>
      <c r="X7" s="566">
        <v>1.89</v>
      </c>
      <c r="Y7" s="566" t="s">
        <v>315</v>
      </c>
      <c r="Z7" s="566">
        <f>ROUND(R7*T7+V7*X7,2)</f>
        <v>13.74</v>
      </c>
      <c r="AA7" s="567"/>
      <c r="AB7" s="570"/>
    </row>
    <row r="8" spans="1:28" ht="15" customHeight="1" x14ac:dyDescent="0.2">
      <c r="A8" s="652" t="s">
        <v>355</v>
      </c>
      <c r="B8" s="831">
        <f>AA16</f>
        <v>248</v>
      </c>
      <c r="C8" s="832"/>
      <c r="D8" s="657"/>
      <c r="E8" s="657"/>
      <c r="F8" s="833">
        <f>M55</f>
        <v>446</v>
      </c>
      <c r="G8" s="833"/>
      <c r="H8" s="657"/>
      <c r="I8" s="657"/>
      <c r="J8" s="832">
        <f>AA54</f>
        <v>308</v>
      </c>
      <c r="K8" s="832"/>
      <c r="L8" s="566"/>
      <c r="M8" s="572"/>
      <c r="N8" s="568" t="s">
        <v>124</v>
      </c>
      <c r="O8" s="569"/>
      <c r="P8" s="577" t="s">
        <v>324</v>
      </c>
      <c r="Q8" s="566"/>
      <c r="R8" s="566">
        <v>18.600000000000001</v>
      </c>
      <c r="S8" s="566" t="s">
        <v>323</v>
      </c>
      <c r="T8" s="566">
        <v>18.36</v>
      </c>
      <c r="U8" s="655" t="s">
        <v>325</v>
      </c>
      <c r="V8" s="566">
        <v>0.12</v>
      </c>
      <c r="W8" s="566" t="s">
        <v>199</v>
      </c>
      <c r="X8" s="566">
        <v>2</v>
      </c>
      <c r="Y8" s="566"/>
      <c r="Z8" s="566"/>
      <c r="AA8" s="567">
        <f>ROUND((R8+T8)*V8*X8,2)</f>
        <v>8.8699999999999992</v>
      </c>
      <c r="AB8" s="570"/>
    </row>
    <row r="9" spans="1:28" ht="15" customHeight="1" x14ac:dyDescent="0.2">
      <c r="A9" s="571"/>
      <c r="B9" s="658"/>
      <c r="C9" s="657"/>
      <c r="D9" s="657"/>
      <c r="E9" s="657"/>
      <c r="F9" s="669"/>
      <c r="G9" s="669"/>
      <c r="H9" s="657"/>
      <c r="I9" s="657"/>
      <c r="J9" s="657"/>
      <c r="K9" s="566"/>
      <c r="L9" s="578"/>
      <c r="M9" s="579"/>
      <c r="N9" s="576"/>
      <c r="O9" s="569"/>
      <c r="P9" s="561" t="s">
        <v>178</v>
      </c>
      <c r="Q9" s="566"/>
      <c r="R9" s="584">
        <v>11.95</v>
      </c>
      <c r="S9" s="566" t="s">
        <v>323</v>
      </c>
      <c r="T9" s="566">
        <v>11.71</v>
      </c>
      <c r="U9" s="655" t="s">
        <v>325</v>
      </c>
      <c r="V9" s="566">
        <v>0.12</v>
      </c>
      <c r="W9" s="566" t="s">
        <v>199</v>
      </c>
      <c r="X9" s="566">
        <v>2</v>
      </c>
      <c r="Y9" s="566"/>
      <c r="Z9" s="566"/>
      <c r="AA9" s="567">
        <f>ROUND((R9+T9)*V9*X9,2)</f>
        <v>5.68</v>
      </c>
      <c r="AB9" s="570"/>
    </row>
    <row r="10" spans="1:28" ht="15" customHeight="1" x14ac:dyDescent="0.2">
      <c r="A10" s="571" t="s">
        <v>356</v>
      </c>
      <c r="B10" s="831">
        <f>AA23</f>
        <v>223</v>
      </c>
      <c r="C10" s="832"/>
      <c r="D10" s="657"/>
      <c r="E10" s="657"/>
      <c r="F10" s="833">
        <f>M63</f>
        <v>400</v>
      </c>
      <c r="G10" s="833"/>
      <c r="H10" s="832" t="s">
        <v>326</v>
      </c>
      <c r="I10" s="832"/>
      <c r="J10" s="833">
        <f>AA62</f>
        <v>225</v>
      </c>
      <c r="K10" s="833"/>
      <c r="L10" s="566" t="s">
        <v>326</v>
      </c>
      <c r="M10" s="567"/>
      <c r="N10" s="568" t="s">
        <v>124</v>
      </c>
      <c r="O10" s="569"/>
      <c r="P10" s="566" t="s">
        <v>327</v>
      </c>
      <c r="Q10" s="566"/>
      <c r="R10" s="574">
        <v>6.5</v>
      </c>
      <c r="S10" s="566" t="s">
        <v>199</v>
      </c>
      <c r="T10" s="566">
        <v>2.2000000000000002</v>
      </c>
      <c r="U10" s="566"/>
      <c r="V10" s="566"/>
      <c r="W10" s="566"/>
      <c r="X10" s="566"/>
      <c r="Y10" s="655"/>
      <c r="Z10" s="566"/>
      <c r="AA10" s="567">
        <f>ROUND(R10*T10,2)</f>
        <v>14.3</v>
      </c>
      <c r="AB10" s="580"/>
    </row>
    <row r="11" spans="1:28" ht="15" customHeight="1" x14ac:dyDescent="0.2">
      <c r="A11" s="590"/>
      <c r="B11" s="657"/>
      <c r="C11" s="657"/>
      <c r="D11" s="657"/>
      <c r="E11" s="657"/>
      <c r="F11" s="668"/>
      <c r="G11" s="668"/>
      <c r="H11" s="657"/>
      <c r="I11" s="657"/>
      <c r="J11" s="657"/>
      <c r="K11" s="566"/>
      <c r="L11" s="578"/>
      <c r="M11" s="579"/>
      <c r="N11" s="576"/>
      <c r="O11" s="569"/>
      <c r="P11" s="566" t="s">
        <v>328</v>
      </c>
      <c r="Q11" s="566"/>
      <c r="R11" s="574">
        <v>6.5</v>
      </c>
      <c r="S11" s="566" t="s">
        <v>323</v>
      </c>
      <c r="T11" s="574">
        <v>2.2000000000000002</v>
      </c>
      <c r="U11" s="655" t="s">
        <v>325</v>
      </c>
      <c r="V11" s="566">
        <v>2</v>
      </c>
      <c r="W11" s="566" t="s">
        <v>199</v>
      </c>
      <c r="X11" s="566">
        <v>0.15</v>
      </c>
      <c r="Y11" s="655"/>
      <c r="Z11" s="566"/>
      <c r="AA11" s="567">
        <f>ROUND((R11+T11)*V11*X11,2)</f>
        <v>2.61</v>
      </c>
      <c r="AB11" s="580"/>
    </row>
    <row r="12" spans="1:28" ht="15" customHeight="1" x14ac:dyDescent="0.2">
      <c r="A12" s="654" t="s">
        <v>329</v>
      </c>
      <c r="B12" s="832">
        <f>AA32</f>
        <v>25.2</v>
      </c>
      <c r="C12" s="832"/>
      <c r="D12" s="657"/>
      <c r="E12" s="657"/>
      <c r="F12" s="836">
        <f>M71</f>
        <v>45.9</v>
      </c>
      <c r="G12" s="836"/>
      <c r="H12" s="657"/>
      <c r="I12" s="657"/>
      <c r="J12" s="832">
        <f>AA71</f>
        <v>82.9</v>
      </c>
      <c r="K12" s="832"/>
      <c r="L12" s="578"/>
      <c r="M12" s="572"/>
      <c r="N12" s="568" t="s">
        <v>124</v>
      </c>
      <c r="O12" s="569"/>
      <c r="P12" s="566" t="s">
        <v>330</v>
      </c>
      <c r="Q12" s="566"/>
      <c r="R12" s="574">
        <v>5.99</v>
      </c>
      <c r="S12" s="566" t="s">
        <v>199</v>
      </c>
      <c r="T12" s="574">
        <v>1</v>
      </c>
      <c r="U12" s="566" t="s">
        <v>234</v>
      </c>
      <c r="V12" s="574">
        <v>5.5</v>
      </c>
      <c r="W12" s="574" t="s">
        <v>199</v>
      </c>
      <c r="X12" s="574">
        <v>0.7</v>
      </c>
      <c r="Y12" s="655" t="s">
        <v>325</v>
      </c>
      <c r="Z12" s="566">
        <v>2</v>
      </c>
      <c r="AA12" s="567">
        <f>ROUND((R12*T12-V12*X12)*Z12,2)</f>
        <v>4.28</v>
      </c>
      <c r="AB12" s="570"/>
    </row>
    <row r="13" spans="1:28" ht="15" customHeight="1" x14ac:dyDescent="0.2">
      <c r="A13" s="571"/>
      <c r="B13" s="581"/>
      <c r="C13" s="566"/>
      <c r="D13" s="566"/>
      <c r="E13" s="566"/>
      <c r="F13" s="574"/>
      <c r="G13" s="574"/>
      <c r="H13" s="566"/>
      <c r="I13" s="566"/>
      <c r="J13" s="566"/>
      <c r="K13" s="566"/>
      <c r="L13" s="578"/>
      <c r="M13" s="579"/>
      <c r="N13" s="576"/>
      <c r="O13" s="569"/>
      <c r="P13" s="566" t="s">
        <v>178</v>
      </c>
      <c r="Q13" s="566"/>
      <c r="R13" s="574">
        <v>1.89</v>
      </c>
      <c r="S13" s="566" t="s">
        <v>199</v>
      </c>
      <c r="T13" s="574">
        <v>1</v>
      </c>
      <c r="U13" s="566"/>
      <c r="V13" s="566"/>
      <c r="W13" s="566"/>
      <c r="X13" s="566"/>
      <c r="Y13" s="566" t="s">
        <v>199</v>
      </c>
      <c r="Z13" s="566">
        <v>2</v>
      </c>
      <c r="AA13" s="567">
        <f>ROUND(R13*T13*Z13,2)</f>
        <v>3.78</v>
      </c>
      <c r="AB13" s="570"/>
    </row>
    <row r="14" spans="1:28" ht="15" customHeight="1" x14ac:dyDescent="0.2">
      <c r="A14" s="653" t="s">
        <v>357</v>
      </c>
      <c r="B14" s="831">
        <f>ROUND(B10+B12,0)</f>
        <v>248</v>
      </c>
      <c r="C14" s="832"/>
      <c r="D14" s="573"/>
      <c r="E14" s="566"/>
      <c r="F14" s="835">
        <f>ROUND(F10+F12,0)</f>
        <v>446</v>
      </c>
      <c r="G14" s="835"/>
      <c r="H14" s="566"/>
      <c r="I14" s="566"/>
      <c r="J14" s="833">
        <f>ROUND(J10+J12,9)</f>
        <v>307.89999999999998</v>
      </c>
      <c r="K14" s="832"/>
      <c r="L14" s="578"/>
      <c r="M14" s="572"/>
      <c r="N14" s="568" t="s">
        <v>124</v>
      </c>
      <c r="O14" s="569"/>
      <c r="P14" s="566"/>
      <c r="Q14" s="566"/>
      <c r="R14" s="566"/>
      <c r="S14" s="566"/>
      <c r="T14" s="566"/>
      <c r="U14" s="566"/>
      <c r="V14" s="566"/>
      <c r="W14" s="566"/>
      <c r="X14" s="566"/>
      <c r="Y14" s="566"/>
      <c r="Z14" s="566"/>
      <c r="AA14" s="567"/>
      <c r="AB14" s="570"/>
    </row>
    <row r="15" spans="1:28" ht="15" customHeight="1" x14ac:dyDescent="0.2">
      <c r="A15" s="571"/>
      <c r="B15" s="581"/>
      <c r="C15" s="566"/>
      <c r="D15" s="566"/>
      <c r="E15" s="566"/>
      <c r="F15" s="566"/>
      <c r="G15" s="566"/>
      <c r="H15" s="566"/>
      <c r="I15" s="566"/>
      <c r="J15" s="566"/>
      <c r="K15" s="566"/>
      <c r="L15" s="578"/>
      <c r="M15" s="579"/>
      <c r="N15" s="576"/>
      <c r="O15" s="569"/>
      <c r="P15" s="566"/>
      <c r="Q15" s="566"/>
      <c r="R15" s="566"/>
      <c r="S15" s="566"/>
      <c r="T15" s="566"/>
      <c r="U15" s="566"/>
      <c r="V15" s="566"/>
      <c r="W15" s="566"/>
      <c r="X15" s="566"/>
      <c r="Y15" s="566"/>
      <c r="Z15" s="566" t="s">
        <v>48</v>
      </c>
      <c r="AA15" s="567">
        <f>SUM(AA6:AA13)</f>
        <v>248.05000000000004</v>
      </c>
      <c r="AB15" s="570"/>
    </row>
    <row r="16" spans="1:28" ht="15" customHeight="1" x14ac:dyDescent="0.2">
      <c r="A16" s="571"/>
      <c r="B16" s="581"/>
      <c r="C16" s="581"/>
      <c r="D16" s="581"/>
      <c r="E16" s="565"/>
      <c r="F16" s="581"/>
      <c r="G16" s="581"/>
      <c r="H16" s="566"/>
      <c r="I16" s="566"/>
      <c r="J16" s="566"/>
      <c r="K16" s="566"/>
      <c r="L16" s="566"/>
      <c r="M16" s="572"/>
      <c r="N16" s="568"/>
      <c r="O16" s="591"/>
      <c r="P16" s="566"/>
      <c r="Q16" s="566"/>
      <c r="R16" s="574"/>
      <c r="S16" s="566"/>
      <c r="T16" s="574"/>
      <c r="U16" s="566"/>
      <c r="V16" s="566"/>
      <c r="W16" s="566"/>
      <c r="X16" s="566"/>
      <c r="Y16" s="655"/>
      <c r="Z16" s="566"/>
      <c r="AA16" s="567">
        <f>ROUND(AA15,0)</f>
        <v>248</v>
      </c>
      <c r="AB16" s="570"/>
    </row>
    <row r="17" spans="1:28" ht="15" customHeight="1" x14ac:dyDescent="0.2">
      <c r="A17" s="571"/>
      <c r="B17" s="581"/>
      <c r="C17" s="574"/>
      <c r="D17" s="574"/>
      <c r="E17" s="566"/>
      <c r="F17" s="582"/>
      <c r="G17" s="582"/>
      <c r="H17" s="566"/>
      <c r="I17" s="566"/>
      <c r="J17" s="566"/>
      <c r="K17" s="566"/>
      <c r="L17" s="578"/>
      <c r="M17" s="579"/>
      <c r="N17" s="576"/>
      <c r="O17" s="591"/>
      <c r="P17" s="566"/>
      <c r="Q17" s="566"/>
      <c r="R17" s="574"/>
      <c r="S17" s="566"/>
      <c r="T17" s="566"/>
      <c r="U17" s="566"/>
      <c r="V17" s="566"/>
      <c r="W17" s="566"/>
      <c r="X17" s="566"/>
      <c r="Y17" s="566"/>
      <c r="Z17" s="566"/>
      <c r="AA17" s="567"/>
      <c r="AB17" s="570"/>
    </row>
    <row r="18" spans="1:28" ht="15" customHeight="1" x14ac:dyDescent="0.2">
      <c r="A18" s="571"/>
      <c r="B18" s="565"/>
      <c r="C18" s="581"/>
      <c r="D18" s="581"/>
      <c r="E18" s="565"/>
      <c r="F18" s="581"/>
      <c r="G18" s="581"/>
      <c r="H18" s="566"/>
      <c r="I18" s="566"/>
      <c r="J18" s="566"/>
      <c r="K18" s="566"/>
      <c r="L18" s="566"/>
      <c r="M18" s="572"/>
      <c r="N18" s="568"/>
      <c r="O18" s="586" t="s">
        <v>356</v>
      </c>
      <c r="P18" s="566" t="s">
        <v>321</v>
      </c>
      <c r="Q18" s="566"/>
      <c r="R18" s="679">
        <v>18.600000000000001</v>
      </c>
      <c r="S18" s="566" t="s">
        <v>199</v>
      </c>
      <c r="T18" s="566">
        <v>11.95</v>
      </c>
      <c r="U18" s="566" t="s">
        <v>234</v>
      </c>
      <c r="V18" s="566">
        <f>Z19</f>
        <v>13.74</v>
      </c>
      <c r="W18" s="566"/>
      <c r="X18" s="566"/>
      <c r="Y18" s="566"/>
      <c r="Z18" s="566"/>
      <c r="AA18" s="567">
        <f>ROUND(R18*T18-V18,2)</f>
        <v>208.53</v>
      </c>
      <c r="AB18" s="570"/>
    </row>
    <row r="19" spans="1:28" ht="15" customHeight="1" x14ac:dyDescent="0.2">
      <c r="A19" s="571"/>
      <c r="B19" s="565"/>
      <c r="C19" s="584"/>
      <c r="D19" s="565"/>
      <c r="E19" s="565"/>
      <c r="F19" s="565"/>
      <c r="G19" s="565"/>
      <c r="H19" s="566"/>
      <c r="I19" s="566"/>
      <c r="J19" s="566"/>
      <c r="K19" s="566"/>
      <c r="L19" s="578"/>
      <c r="M19" s="579"/>
      <c r="N19" s="576"/>
      <c r="O19" s="591"/>
      <c r="P19" s="566" t="s">
        <v>322</v>
      </c>
      <c r="Q19" s="566"/>
      <c r="R19" s="566">
        <v>1.51</v>
      </c>
      <c r="S19" s="566" t="s">
        <v>199</v>
      </c>
      <c r="T19" s="574">
        <v>1.6</v>
      </c>
      <c r="U19" s="566" t="s">
        <v>323</v>
      </c>
      <c r="V19" s="566">
        <v>5.99</v>
      </c>
      <c r="W19" s="566" t="s">
        <v>199</v>
      </c>
      <c r="X19" s="566">
        <v>1.89</v>
      </c>
      <c r="Y19" s="566" t="s">
        <v>315</v>
      </c>
      <c r="Z19" s="566">
        <f>ROUND(R19*T19+V19*X19,2)</f>
        <v>13.74</v>
      </c>
      <c r="AA19" s="567"/>
      <c r="AB19" s="570"/>
    </row>
    <row r="20" spans="1:28" ht="15" customHeight="1" x14ac:dyDescent="0.2">
      <c r="A20" s="571"/>
      <c r="B20" s="565"/>
      <c r="C20" s="582"/>
      <c r="D20" s="582"/>
      <c r="E20" s="566"/>
      <c r="F20" s="573"/>
      <c r="G20" s="573"/>
      <c r="H20" s="566"/>
      <c r="I20" s="566"/>
      <c r="J20" s="566"/>
      <c r="K20" s="566"/>
      <c r="L20" s="585"/>
      <c r="M20" s="572"/>
      <c r="N20" s="576"/>
      <c r="O20" s="591"/>
      <c r="P20" s="566" t="s">
        <v>327</v>
      </c>
      <c r="Q20" s="566"/>
      <c r="R20" s="574">
        <v>6.5</v>
      </c>
      <c r="S20" s="566" t="s">
        <v>199</v>
      </c>
      <c r="T20" s="566">
        <v>2.2000000000000002</v>
      </c>
      <c r="U20" s="566"/>
      <c r="V20" s="566"/>
      <c r="W20" s="566"/>
      <c r="X20" s="566"/>
      <c r="Y20" s="655"/>
      <c r="Z20" s="566"/>
      <c r="AA20" s="567">
        <f>ROUND(R20*T20,2)</f>
        <v>14.3</v>
      </c>
      <c r="AB20" s="570"/>
    </row>
    <row r="21" spans="1:28" ht="15" customHeight="1" x14ac:dyDescent="0.2">
      <c r="A21" s="571"/>
      <c r="B21" s="565"/>
      <c r="C21" s="584"/>
      <c r="D21" s="565"/>
      <c r="E21" s="565"/>
      <c r="F21" s="565"/>
      <c r="G21" s="565"/>
      <c r="H21" s="566"/>
      <c r="I21" s="566"/>
      <c r="J21" s="566"/>
      <c r="K21" s="566"/>
      <c r="L21" s="578"/>
      <c r="M21" s="579"/>
      <c r="N21" s="576"/>
      <c r="O21" s="591"/>
      <c r="P21" s="566"/>
      <c r="Q21" s="566"/>
      <c r="R21" s="566"/>
      <c r="S21" s="566"/>
      <c r="T21" s="566"/>
      <c r="U21" s="566"/>
      <c r="V21" s="566"/>
      <c r="W21" s="566"/>
      <c r="X21" s="566"/>
      <c r="Y21" s="566"/>
      <c r="Z21" s="566"/>
      <c r="AA21" s="567"/>
      <c r="AB21" s="570"/>
    </row>
    <row r="22" spans="1:28" ht="15" customHeight="1" x14ac:dyDescent="0.2">
      <c r="A22" s="571"/>
      <c r="B22" s="565"/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72"/>
      <c r="N22" s="568"/>
      <c r="O22" s="591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 t="s">
        <v>48</v>
      </c>
      <c r="AA22" s="567">
        <f>SUM(AA18:AA21)</f>
        <v>222.83</v>
      </c>
      <c r="AB22" s="570"/>
    </row>
    <row r="23" spans="1:28" ht="15" customHeight="1" x14ac:dyDescent="0.2">
      <c r="A23" s="571"/>
      <c r="B23" s="565"/>
      <c r="C23" s="584"/>
      <c r="D23" s="565"/>
      <c r="E23" s="565"/>
      <c r="F23" s="565"/>
      <c r="G23" s="565"/>
      <c r="H23" s="566"/>
      <c r="I23" s="566"/>
      <c r="J23" s="566"/>
      <c r="K23" s="566"/>
      <c r="L23" s="578"/>
      <c r="M23" s="579"/>
      <c r="N23" s="576"/>
      <c r="O23" s="591"/>
      <c r="P23" s="566"/>
      <c r="Q23" s="566"/>
      <c r="R23" s="566"/>
      <c r="S23" s="566"/>
      <c r="T23" s="566"/>
      <c r="U23" s="566"/>
      <c r="V23" s="566"/>
      <c r="W23" s="566"/>
      <c r="X23" s="566"/>
      <c r="Y23" s="566"/>
      <c r="Z23" s="566"/>
      <c r="AA23" s="567">
        <f>ROUND(AA22,0)</f>
        <v>223</v>
      </c>
      <c r="AB23" s="570"/>
    </row>
    <row r="24" spans="1:28" ht="15" customHeight="1" x14ac:dyDescent="0.2">
      <c r="A24" s="571"/>
      <c r="B24" s="565"/>
      <c r="C24" s="566"/>
      <c r="D24" s="566"/>
      <c r="E24" s="566"/>
      <c r="F24" s="566"/>
      <c r="G24" s="566"/>
      <c r="H24" s="566"/>
      <c r="I24" s="566"/>
      <c r="J24" s="566"/>
      <c r="K24" s="566"/>
      <c r="L24" s="566"/>
      <c r="M24" s="587"/>
      <c r="N24" s="568"/>
      <c r="O24" s="591"/>
      <c r="P24" s="566"/>
      <c r="Q24" s="566"/>
      <c r="R24" s="566"/>
      <c r="S24" s="566"/>
      <c r="T24" s="566"/>
      <c r="U24" s="566"/>
      <c r="V24" s="566"/>
      <c r="W24" s="566"/>
      <c r="X24" s="566"/>
      <c r="Y24" s="566"/>
      <c r="Z24" s="566"/>
      <c r="AA24" s="567"/>
      <c r="AB24" s="570"/>
    </row>
    <row r="25" spans="1:28" ht="15" customHeight="1" x14ac:dyDescent="0.2">
      <c r="A25" s="564"/>
      <c r="B25" s="566"/>
      <c r="C25" s="582"/>
      <c r="D25" s="573"/>
      <c r="E25" s="573"/>
      <c r="F25" s="566"/>
      <c r="G25" s="566"/>
      <c r="H25" s="566"/>
      <c r="I25" s="566"/>
      <c r="J25" s="566"/>
      <c r="K25" s="566"/>
      <c r="L25" s="574"/>
      <c r="M25" s="588"/>
      <c r="N25" s="568"/>
      <c r="O25" s="586" t="s">
        <v>331</v>
      </c>
      <c r="P25" s="566" t="s">
        <v>324</v>
      </c>
      <c r="Q25" s="566"/>
      <c r="R25" s="679">
        <v>18.600000000000001</v>
      </c>
      <c r="S25" s="566" t="s">
        <v>323</v>
      </c>
      <c r="T25" s="566">
        <v>18.36</v>
      </c>
      <c r="U25" s="655" t="s">
        <v>325</v>
      </c>
      <c r="V25" s="566">
        <v>0.12</v>
      </c>
      <c r="W25" s="566" t="s">
        <v>199</v>
      </c>
      <c r="X25" s="566">
        <v>2</v>
      </c>
      <c r="Y25" s="566"/>
      <c r="Z25" s="566"/>
      <c r="AA25" s="567">
        <f>ROUND((R25+T25)*V25*X25,2)</f>
        <v>8.8699999999999992</v>
      </c>
      <c r="AB25" s="570"/>
    </row>
    <row r="26" spans="1:28" ht="15" customHeight="1" x14ac:dyDescent="0.2">
      <c r="A26" s="571"/>
      <c r="B26" s="565"/>
      <c r="C26" s="566"/>
      <c r="D26" s="566"/>
      <c r="E26" s="566"/>
      <c r="F26" s="566"/>
      <c r="G26" s="566"/>
      <c r="H26" s="566"/>
      <c r="I26" s="566"/>
      <c r="J26" s="566"/>
      <c r="K26" s="566"/>
      <c r="L26" s="574"/>
      <c r="M26" s="583"/>
      <c r="N26" s="568"/>
      <c r="O26" s="591"/>
      <c r="P26" s="566" t="s">
        <v>178</v>
      </c>
      <c r="Q26" s="566"/>
      <c r="R26" s="584">
        <v>11.95</v>
      </c>
      <c r="S26" s="566" t="s">
        <v>323</v>
      </c>
      <c r="T26" s="566">
        <v>11.71</v>
      </c>
      <c r="U26" s="655" t="s">
        <v>325</v>
      </c>
      <c r="V26" s="566">
        <v>0.12</v>
      </c>
      <c r="W26" s="566" t="s">
        <v>199</v>
      </c>
      <c r="X26" s="566">
        <v>2</v>
      </c>
      <c r="Y26" s="566"/>
      <c r="Z26" s="566"/>
      <c r="AA26" s="567">
        <f>ROUND((R26+T26)*V26*X26,2)</f>
        <v>5.68</v>
      </c>
      <c r="AB26" s="570"/>
    </row>
    <row r="27" spans="1:28" ht="15" customHeight="1" x14ac:dyDescent="0.2">
      <c r="A27" s="571"/>
      <c r="B27" s="565"/>
      <c r="C27" s="566"/>
      <c r="D27" s="573"/>
      <c r="E27" s="573"/>
      <c r="F27" s="573"/>
      <c r="G27" s="566"/>
      <c r="H27" s="566"/>
      <c r="I27" s="566"/>
      <c r="J27" s="566"/>
      <c r="K27" s="566"/>
      <c r="L27" s="574"/>
      <c r="M27" s="589"/>
      <c r="N27" s="568"/>
      <c r="O27" s="591"/>
      <c r="P27" s="566" t="s">
        <v>328</v>
      </c>
      <c r="Q27" s="566"/>
      <c r="R27" s="574">
        <v>6.5</v>
      </c>
      <c r="S27" s="566" t="s">
        <v>323</v>
      </c>
      <c r="T27" s="574">
        <v>2.2000000000000002</v>
      </c>
      <c r="U27" s="655" t="s">
        <v>325</v>
      </c>
      <c r="V27" s="566">
        <v>2</v>
      </c>
      <c r="W27" s="566" t="s">
        <v>199</v>
      </c>
      <c r="X27" s="566">
        <v>0.15</v>
      </c>
      <c r="Y27" s="655"/>
      <c r="Z27" s="566"/>
      <c r="AA27" s="567">
        <f>ROUND((R27+T27)*V27*X27,2)</f>
        <v>2.61</v>
      </c>
      <c r="AB27" s="570"/>
    </row>
    <row r="28" spans="1:28" ht="15" customHeight="1" x14ac:dyDescent="0.2">
      <c r="A28" s="590"/>
      <c r="B28" s="566"/>
      <c r="C28" s="574"/>
      <c r="D28" s="574"/>
      <c r="E28" s="573"/>
      <c r="F28" s="573"/>
      <c r="G28" s="573"/>
      <c r="H28" s="566"/>
      <c r="I28" s="566"/>
      <c r="J28" s="566"/>
      <c r="K28" s="566"/>
      <c r="L28" s="574"/>
      <c r="M28" s="579"/>
      <c r="N28" s="568"/>
      <c r="O28" s="591"/>
      <c r="P28" s="566" t="s">
        <v>330</v>
      </c>
      <c r="Q28" s="566"/>
      <c r="R28" s="574">
        <v>5.99</v>
      </c>
      <c r="S28" s="566" t="s">
        <v>199</v>
      </c>
      <c r="T28" s="574">
        <v>1</v>
      </c>
      <c r="U28" s="566" t="s">
        <v>234</v>
      </c>
      <c r="V28" s="574">
        <v>5.5</v>
      </c>
      <c r="W28" s="574" t="s">
        <v>199</v>
      </c>
      <c r="X28" s="574">
        <v>0.7</v>
      </c>
      <c r="Y28" s="655" t="s">
        <v>325</v>
      </c>
      <c r="Z28" s="566">
        <v>2</v>
      </c>
      <c r="AA28" s="567">
        <f>ROUND((R28*T28-V28*X28)*Z28,2)</f>
        <v>4.28</v>
      </c>
      <c r="AB28" s="570"/>
    </row>
    <row r="29" spans="1:28" ht="15" customHeight="1" x14ac:dyDescent="0.2">
      <c r="A29" s="564"/>
      <c r="B29" s="566"/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7"/>
      <c r="N29" s="568"/>
      <c r="O29" s="591"/>
      <c r="P29" s="566" t="s">
        <v>178</v>
      </c>
      <c r="Q29" s="566"/>
      <c r="R29" s="574">
        <v>1.89</v>
      </c>
      <c r="S29" s="566" t="s">
        <v>199</v>
      </c>
      <c r="T29" s="574">
        <v>1</v>
      </c>
      <c r="U29" s="566"/>
      <c r="V29" s="566"/>
      <c r="W29" s="566"/>
      <c r="X29" s="566"/>
      <c r="Y29" s="566" t="s">
        <v>199</v>
      </c>
      <c r="Z29" s="566">
        <v>2</v>
      </c>
      <c r="AA29" s="567">
        <f>ROUND(R29*T29*Z29,2)</f>
        <v>3.78</v>
      </c>
      <c r="AB29" s="570"/>
    </row>
    <row r="30" spans="1:28" ht="15" customHeight="1" x14ac:dyDescent="0.2">
      <c r="A30" s="564"/>
      <c r="B30" s="566"/>
      <c r="C30" s="566"/>
      <c r="D30" s="566"/>
      <c r="E30" s="566"/>
      <c r="F30" s="566"/>
      <c r="G30" s="566"/>
      <c r="H30" s="566"/>
      <c r="I30" s="566"/>
      <c r="J30" s="566"/>
      <c r="K30" s="566"/>
      <c r="L30" s="566"/>
      <c r="M30" s="567"/>
      <c r="N30" s="568"/>
      <c r="O30" s="591"/>
      <c r="P30" s="566"/>
      <c r="Q30" s="566"/>
      <c r="R30" s="566"/>
      <c r="S30" s="566"/>
      <c r="T30" s="566"/>
      <c r="U30" s="566"/>
      <c r="V30" s="566"/>
      <c r="W30" s="566"/>
      <c r="X30" s="566"/>
      <c r="Y30" s="566"/>
      <c r="Z30" s="566"/>
      <c r="AA30" s="567"/>
      <c r="AB30" s="570"/>
    </row>
    <row r="31" spans="1:28" ht="15" customHeight="1" x14ac:dyDescent="0.2">
      <c r="A31" s="564"/>
      <c r="B31" s="566"/>
      <c r="C31" s="566"/>
      <c r="D31" s="566"/>
      <c r="E31" s="566"/>
      <c r="F31" s="566"/>
      <c r="G31" s="566"/>
      <c r="H31" s="566"/>
      <c r="I31" s="566"/>
      <c r="J31" s="566"/>
      <c r="K31" s="566"/>
      <c r="L31" s="566"/>
      <c r="M31" s="567"/>
      <c r="N31" s="568"/>
      <c r="O31" s="591"/>
      <c r="P31" s="566"/>
      <c r="Q31" s="566"/>
      <c r="R31" s="566"/>
      <c r="S31" s="566"/>
      <c r="T31" s="566"/>
      <c r="U31" s="566"/>
      <c r="V31" s="566"/>
      <c r="W31" s="566"/>
      <c r="X31" s="566"/>
      <c r="Y31" s="566"/>
      <c r="Z31" s="566" t="s">
        <v>48</v>
      </c>
      <c r="AA31" s="567">
        <f>SUM(AA25:AA29)</f>
        <v>25.220000000000002</v>
      </c>
      <c r="AB31" s="570"/>
    </row>
    <row r="32" spans="1:28" ht="15" customHeight="1" x14ac:dyDescent="0.2">
      <c r="A32" s="564"/>
      <c r="B32" s="566"/>
      <c r="C32" s="566"/>
      <c r="D32" s="566"/>
      <c r="E32" s="566"/>
      <c r="F32" s="566"/>
      <c r="G32" s="566"/>
      <c r="H32" s="566"/>
      <c r="I32" s="566"/>
      <c r="J32" s="566"/>
      <c r="K32" s="566"/>
      <c r="L32" s="566"/>
      <c r="M32" s="567"/>
      <c r="N32" s="568"/>
      <c r="O32" s="591"/>
      <c r="P32" s="566"/>
      <c r="Q32" s="566"/>
      <c r="R32" s="566"/>
      <c r="S32" s="566"/>
      <c r="T32" s="566"/>
      <c r="U32" s="566"/>
      <c r="V32" s="566"/>
      <c r="W32" s="566"/>
      <c r="X32" s="566"/>
      <c r="Y32" s="566"/>
      <c r="Z32" s="566"/>
      <c r="AA32" s="567">
        <f>ROUND(AA31,1)</f>
        <v>25.2</v>
      </c>
      <c r="AB32" s="570"/>
    </row>
    <row r="33" spans="1:28" ht="15" customHeight="1" x14ac:dyDescent="0.2">
      <c r="A33" s="564"/>
      <c r="B33" s="566"/>
      <c r="C33" s="566"/>
      <c r="D33" s="566"/>
      <c r="E33" s="566"/>
      <c r="F33" s="566"/>
      <c r="G33" s="566"/>
      <c r="H33" s="566"/>
      <c r="I33" s="566"/>
      <c r="J33" s="566"/>
      <c r="K33" s="566"/>
      <c r="L33" s="566"/>
      <c r="M33" s="567"/>
      <c r="N33" s="568"/>
      <c r="O33" s="591"/>
      <c r="P33" s="566"/>
      <c r="Q33" s="566"/>
      <c r="R33" s="566"/>
      <c r="S33" s="566"/>
      <c r="T33" s="566"/>
      <c r="U33" s="566"/>
      <c r="V33" s="566"/>
      <c r="W33" s="566"/>
      <c r="X33" s="566"/>
      <c r="Y33" s="566"/>
      <c r="Z33" s="566"/>
      <c r="AA33" s="567"/>
      <c r="AB33" s="570"/>
    </row>
    <row r="34" spans="1:28" ht="15" customHeight="1" x14ac:dyDescent="0.2">
      <c r="A34" s="592"/>
      <c r="B34" s="566"/>
      <c r="C34" s="566"/>
      <c r="D34" s="566"/>
      <c r="E34" s="566"/>
      <c r="F34" s="566"/>
      <c r="G34" s="566"/>
      <c r="H34" s="566"/>
      <c r="I34" s="566"/>
      <c r="J34" s="566"/>
      <c r="K34" s="566"/>
      <c r="L34" s="566"/>
      <c r="M34" s="567"/>
      <c r="N34" s="568"/>
      <c r="O34" s="591"/>
      <c r="P34" s="566"/>
      <c r="Q34" s="566"/>
      <c r="R34" s="566"/>
      <c r="S34" s="566"/>
      <c r="T34" s="566"/>
      <c r="U34" s="566"/>
      <c r="V34" s="566"/>
      <c r="W34" s="566"/>
      <c r="X34" s="566"/>
      <c r="Y34" s="566"/>
      <c r="Z34" s="566"/>
      <c r="AA34" s="567"/>
      <c r="AB34" s="570"/>
    </row>
    <row r="35" spans="1:28" ht="15" customHeight="1" x14ac:dyDescent="0.2">
      <c r="A35" s="592"/>
      <c r="B35" s="566"/>
      <c r="C35" s="566"/>
      <c r="D35" s="566"/>
      <c r="E35" s="566"/>
      <c r="F35" s="566"/>
      <c r="G35" s="566"/>
      <c r="H35" s="566"/>
      <c r="I35" s="566"/>
      <c r="J35" s="566"/>
      <c r="K35" s="566"/>
      <c r="L35" s="566"/>
      <c r="M35" s="567"/>
      <c r="N35" s="568"/>
      <c r="O35" s="591"/>
      <c r="P35" s="566"/>
      <c r="Q35" s="566"/>
      <c r="R35" s="566"/>
      <c r="S35" s="566"/>
      <c r="T35" s="566"/>
      <c r="U35" s="566"/>
      <c r="V35" s="566"/>
      <c r="W35" s="566"/>
      <c r="X35" s="566"/>
      <c r="Y35" s="566"/>
      <c r="Z35" s="566"/>
      <c r="AA35" s="567"/>
      <c r="AB35" s="570"/>
    </row>
    <row r="36" spans="1:28" ht="15" customHeight="1" x14ac:dyDescent="0.2">
      <c r="A36" s="593"/>
      <c r="B36" s="594"/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5"/>
      <c r="N36" s="596"/>
      <c r="O36" s="597"/>
      <c r="P36" s="594"/>
      <c r="Q36" s="594"/>
      <c r="R36" s="594"/>
      <c r="S36" s="594"/>
      <c r="T36" s="594"/>
      <c r="U36" s="594"/>
      <c r="V36" s="594"/>
      <c r="W36" s="594"/>
      <c r="X36" s="594"/>
      <c r="Y36" s="594"/>
      <c r="Z36" s="594"/>
      <c r="AA36" s="595"/>
      <c r="AB36" s="598"/>
    </row>
    <row r="37" spans="1:28" ht="15" customHeight="1" x14ac:dyDescent="0.2">
      <c r="A37" s="555" t="s">
        <v>332</v>
      </c>
      <c r="B37" s="599"/>
      <c r="C37" s="599"/>
      <c r="D37" s="599"/>
      <c r="E37" s="599"/>
      <c r="F37" s="599"/>
      <c r="G37" s="599"/>
      <c r="H37" s="599"/>
      <c r="I37" s="599"/>
      <c r="J37" s="599"/>
      <c r="K37" s="599"/>
      <c r="L37" s="599"/>
      <c r="M37" s="600"/>
      <c r="N37" s="601"/>
      <c r="O37" s="558" t="s">
        <v>332</v>
      </c>
      <c r="P37" s="599"/>
      <c r="Q37" s="599"/>
      <c r="R37" s="599"/>
      <c r="S37" s="599"/>
      <c r="T37" s="599"/>
      <c r="U37" s="599"/>
      <c r="V37" s="599"/>
      <c r="W37" s="599"/>
      <c r="X37" s="599"/>
      <c r="Y37" s="599"/>
      <c r="Z37" s="599"/>
      <c r="AA37" s="600"/>
      <c r="AB37" s="602"/>
    </row>
    <row r="38" spans="1:28" ht="15" customHeight="1" x14ac:dyDescent="0.2">
      <c r="A38" s="553"/>
      <c r="B38" s="553"/>
      <c r="C38" s="553"/>
      <c r="D38" s="553"/>
      <c r="E38" s="553"/>
      <c r="F38" s="553"/>
      <c r="G38" s="553"/>
      <c r="H38" s="553"/>
      <c r="I38" s="553"/>
      <c r="J38" s="553"/>
      <c r="K38" s="553"/>
      <c r="L38" s="553"/>
      <c r="M38" s="553"/>
      <c r="N38" s="553"/>
      <c r="O38" s="553"/>
      <c r="P38" s="553"/>
      <c r="Q38" s="553"/>
      <c r="R38" s="553"/>
      <c r="S38" s="553"/>
      <c r="T38" s="553"/>
      <c r="U38" s="553"/>
      <c r="V38" s="553"/>
      <c r="W38" s="553"/>
      <c r="X38" s="553"/>
      <c r="Y38" s="553"/>
      <c r="Z38" s="553"/>
      <c r="AA38" s="553"/>
      <c r="AB38" s="553"/>
    </row>
    <row r="39" spans="1:28" ht="30" customHeight="1" x14ac:dyDescent="0.2">
      <c r="A39" s="553"/>
      <c r="B39" s="553"/>
      <c r="C39" s="553"/>
      <c r="D39" s="553"/>
      <c r="E39" s="553"/>
      <c r="F39" s="553"/>
      <c r="G39" s="553"/>
      <c r="H39" s="553"/>
      <c r="I39" s="553"/>
      <c r="J39" s="834" t="s">
        <v>333</v>
      </c>
      <c r="K39" s="834"/>
      <c r="L39" s="834"/>
      <c r="M39" s="834"/>
      <c r="N39" s="834"/>
      <c r="O39" s="834"/>
      <c r="P39" s="834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</row>
    <row r="40" spans="1:28" ht="15" customHeight="1" x14ac:dyDescent="0.2">
      <c r="A40" s="553"/>
      <c r="B40" s="553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553"/>
      <c r="O40" s="553"/>
      <c r="P40" s="553"/>
      <c r="Q40" s="553"/>
      <c r="R40" s="553"/>
      <c r="S40" s="553"/>
      <c r="T40" s="553"/>
      <c r="U40" s="553"/>
      <c r="V40" s="553"/>
      <c r="W40" s="553"/>
      <c r="X40" s="553"/>
      <c r="Y40" s="553"/>
      <c r="Z40" s="553"/>
      <c r="AA40" s="553"/>
      <c r="AB40" s="553"/>
    </row>
    <row r="41" spans="1:28" ht="15" customHeight="1" x14ac:dyDescent="0.2">
      <c r="A41" s="555" t="s">
        <v>280</v>
      </c>
      <c r="B41" s="829"/>
      <c r="C41" s="829"/>
      <c r="D41" s="829"/>
      <c r="E41" s="829"/>
      <c r="F41" s="829"/>
      <c r="G41" s="829"/>
      <c r="H41" s="829"/>
      <c r="I41" s="829"/>
      <c r="J41" s="829"/>
      <c r="K41" s="829"/>
      <c r="L41" s="830"/>
      <c r="M41" s="556" t="s">
        <v>48</v>
      </c>
      <c r="N41" s="557" t="s">
        <v>282</v>
      </c>
      <c r="O41" s="558" t="s">
        <v>280</v>
      </c>
      <c r="P41" s="829"/>
      <c r="Q41" s="829"/>
      <c r="R41" s="829"/>
      <c r="S41" s="829"/>
      <c r="T41" s="829"/>
      <c r="U41" s="829"/>
      <c r="V41" s="829"/>
      <c r="W41" s="829"/>
      <c r="X41" s="829"/>
      <c r="Y41" s="829"/>
      <c r="Z41" s="830"/>
      <c r="AA41" s="556" t="s">
        <v>48</v>
      </c>
      <c r="AB41" s="559" t="s">
        <v>282</v>
      </c>
    </row>
    <row r="42" spans="1:28" ht="15" customHeight="1" x14ac:dyDescent="0.2">
      <c r="A42" s="560" t="s">
        <v>334</v>
      </c>
      <c r="B42" s="561"/>
      <c r="C42" s="561"/>
      <c r="D42" s="561"/>
      <c r="E42" s="561"/>
      <c r="F42" s="561"/>
      <c r="G42" s="561"/>
      <c r="H42" s="561"/>
      <c r="I42" s="561"/>
      <c r="J42" s="561"/>
      <c r="K42" s="561"/>
      <c r="L42" s="561"/>
      <c r="M42" s="562"/>
      <c r="N42" s="568" t="s">
        <v>124</v>
      </c>
      <c r="O42" s="563" t="s">
        <v>335</v>
      </c>
      <c r="P42" s="561"/>
      <c r="Q42" s="561"/>
      <c r="R42" s="561"/>
      <c r="S42" s="561"/>
      <c r="T42" s="561"/>
      <c r="U42" s="561"/>
      <c r="V42" s="561"/>
      <c r="W42" s="561"/>
      <c r="X42" s="561"/>
      <c r="Y42" s="561"/>
      <c r="Z42" s="561"/>
      <c r="AA42" s="562"/>
      <c r="AB42" s="568" t="s">
        <v>124</v>
      </c>
    </row>
    <row r="43" spans="1:28" ht="15" customHeight="1" x14ac:dyDescent="0.2">
      <c r="A43" s="569" t="s">
        <v>353</v>
      </c>
      <c r="B43" s="566" t="s">
        <v>321</v>
      </c>
      <c r="C43" s="566"/>
      <c r="D43" s="679">
        <v>2.83</v>
      </c>
      <c r="E43" s="584" t="s">
        <v>323</v>
      </c>
      <c r="F43" s="584">
        <v>3.84</v>
      </c>
      <c r="G43" s="680" t="s">
        <v>325</v>
      </c>
      <c r="H43" s="679">
        <v>8</v>
      </c>
      <c r="I43" s="584"/>
      <c r="J43" s="584"/>
      <c r="K43" s="584"/>
      <c r="L43" s="584"/>
      <c r="M43" s="587">
        <f>ROUND((D43+F43)*H43,2)</f>
        <v>53.36</v>
      </c>
      <c r="N43" s="568"/>
      <c r="O43" s="569" t="s">
        <v>353</v>
      </c>
      <c r="P43" s="566" t="s">
        <v>321</v>
      </c>
      <c r="Q43" s="584"/>
      <c r="R43" s="679">
        <v>3.87</v>
      </c>
      <c r="S43" s="584" t="s">
        <v>323</v>
      </c>
      <c r="T43" s="584">
        <v>3.87</v>
      </c>
      <c r="U43" s="680" t="s">
        <v>325</v>
      </c>
      <c r="V43" s="679">
        <v>25.1</v>
      </c>
      <c r="W43" s="584" t="s">
        <v>234</v>
      </c>
      <c r="X43" s="584">
        <f>X44</f>
        <v>16.559999999999999</v>
      </c>
      <c r="Y43" s="584"/>
      <c r="Z43" s="584"/>
      <c r="AA43" s="587">
        <f>ROUND((R43+T43)*V43-X43,2)</f>
        <v>177.71</v>
      </c>
      <c r="AB43" s="570"/>
    </row>
    <row r="44" spans="1:28" ht="15" customHeight="1" x14ac:dyDescent="0.2">
      <c r="A44" s="592"/>
      <c r="B44" s="566" t="s">
        <v>321</v>
      </c>
      <c r="C44" s="566"/>
      <c r="D44" s="679">
        <v>3.87</v>
      </c>
      <c r="E44" s="584" t="s">
        <v>323</v>
      </c>
      <c r="F44" s="584">
        <v>3.87</v>
      </c>
      <c r="G44" s="680" t="s">
        <v>325</v>
      </c>
      <c r="H44" s="584">
        <v>43.85</v>
      </c>
      <c r="I44" s="584" t="s">
        <v>234</v>
      </c>
      <c r="J44" s="584">
        <f>J45</f>
        <v>24.84</v>
      </c>
      <c r="K44" s="584"/>
      <c r="L44" s="584"/>
      <c r="M44" s="587">
        <f>ROUND((D44+F44)*H44-J44,2)</f>
        <v>314.56</v>
      </c>
      <c r="N44" s="568"/>
      <c r="O44" s="591"/>
      <c r="P44" s="566" t="s">
        <v>322</v>
      </c>
      <c r="Q44" s="584"/>
      <c r="R44" s="584">
        <v>4.1399999999999997</v>
      </c>
      <c r="S44" s="584" t="s">
        <v>199</v>
      </c>
      <c r="T44" s="679">
        <v>2</v>
      </c>
      <c r="U44" s="584" t="s">
        <v>199</v>
      </c>
      <c r="V44" s="584">
        <v>2</v>
      </c>
      <c r="W44" s="584" t="s">
        <v>315</v>
      </c>
      <c r="X44" s="584">
        <f>ROUND(R44*T44*V44,2)</f>
        <v>16.559999999999999</v>
      </c>
      <c r="Y44" s="584"/>
      <c r="Z44" s="584"/>
      <c r="AA44" s="587"/>
      <c r="AB44" s="570"/>
    </row>
    <row r="45" spans="1:28" ht="15" customHeight="1" x14ac:dyDescent="0.2">
      <c r="A45" s="592"/>
      <c r="B45" s="566" t="s">
        <v>322</v>
      </c>
      <c r="C45" s="566"/>
      <c r="D45" s="584">
        <v>4.1399999999999997</v>
      </c>
      <c r="E45" s="584" t="s">
        <v>199</v>
      </c>
      <c r="F45" s="679">
        <v>2</v>
      </c>
      <c r="G45" s="584" t="s">
        <v>199</v>
      </c>
      <c r="H45" s="584">
        <v>3</v>
      </c>
      <c r="I45" s="584" t="s">
        <v>315</v>
      </c>
      <c r="J45" s="584">
        <f>ROUND(D45*F45*H45,2)</f>
        <v>24.84</v>
      </c>
      <c r="K45" s="584"/>
      <c r="L45" s="584"/>
      <c r="M45" s="587"/>
      <c r="N45" s="568"/>
      <c r="O45" s="591"/>
      <c r="P45" s="566" t="s">
        <v>336</v>
      </c>
      <c r="Q45" s="584"/>
      <c r="R45" s="584">
        <v>0.32</v>
      </c>
      <c r="S45" s="584" t="s">
        <v>323</v>
      </c>
      <c r="T45" s="679">
        <v>0.3</v>
      </c>
      <c r="U45" s="584" t="s">
        <v>323</v>
      </c>
      <c r="V45" s="584">
        <v>0.28000000000000003</v>
      </c>
      <c r="W45" s="680" t="s">
        <v>325</v>
      </c>
      <c r="X45" s="679">
        <v>43.6</v>
      </c>
      <c r="Y45" s="584" t="s">
        <v>199</v>
      </c>
      <c r="Z45" s="584">
        <v>2</v>
      </c>
      <c r="AA45" s="587">
        <f>ROUND((R45+T45+V45)*X45*Z45,2)</f>
        <v>78.48</v>
      </c>
      <c r="AB45" s="570"/>
    </row>
    <row r="46" spans="1:28" ht="15" customHeight="1" x14ac:dyDescent="0.2">
      <c r="A46" s="592"/>
      <c r="B46" s="566"/>
      <c r="C46" s="566"/>
      <c r="D46" s="584"/>
      <c r="E46" s="584"/>
      <c r="F46" s="679"/>
      <c r="G46" s="584"/>
      <c r="H46" s="584"/>
      <c r="I46" s="680"/>
      <c r="J46" s="679"/>
      <c r="K46" s="584"/>
      <c r="L46" s="584"/>
      <c r="M46" s="587"/>
      <c r="N46" s="568"/>
      <c r="O46" s="591"/>
      <c r="P46" s="566" t="s">
        <v>327</v>
      </c>
      <c r="Q46" s="584"/>
      <c r="R46" s="679">
        <v>4.45</v>
      </c>
      <c r="S46" s="584" t="s">
        <v>199</v>
      </c>
      <c r="T46" s="679">
        <v>1.2</v>
      </c>
      <c r="U46" s="584" t="s">
        <v>199</v>
      </c>
      <c r="V46" s="584">
        <v>2</v>
      </c>
      <c r="W46" s="584"/>
      <c r="X46" s="584"/>
      <c r="Y46" s="680" t="s">
        <v>199</v>
      </c>
      <c r="Z46" s="584">
        <v>2</v>
      </c>
      <c r="AA46" s="587">
        <f>ROUND(R46*T46*V46*Z46,2)</f>
        <v>21.36</v>
      </c>
      <c r="AB46" s="570"/>
    </row>
    <row r="47" spans="1:28" ht="15" customHeight="1" x14ac:dyDescent="0.2">
      <c r="A47" s="592"/>
      <c r="B47" s="566" t="s">
        <v>327</v>
      </c>
      <c r="C47" s="566"/>
      <c r="D47" s="679">
        <v>4.45</v>
      </c>
      <c r="E47" s="584" t="s">
        <v>199</v>
      </c>
      <c r="F47" s="679">
        <v>1.2</v>
      </c>
      <c r="G47" s="584" t="s">
        <v>199</v>
      </c>
      <c r="H47" s="584">
        <v>2</v>
      </c>
      <c r="I47" s="584"/>
      <c r="J47" s="584"/>
      <c r="K47" s="680" t="s">
        <v>199</v>
      </c>
      <c r="L47" s="584">
        <v>3</v>
      </c>
      <c r="M47" s="587">
        <f>ROUND(D47*F47*H47*L47,2)</f>
        <v>32.04</v>
      </c>
      <c r="N47" s="568"/>
      <c r="O47" s="591"/>
      <c r="P47" s="566" t="s">
        <v>328</v>
      </c>
      <c r="Q47" s="584"/>
      <c r="R47" s="679">
        <v>4.45</v>
      </c>
      <c r="S47" s="584" t="s">
        <v>323</v>
      </c>
      <c r="T47" s="679">
        <f>1.2*2</f>
        <v>2.4</v>
      </c>
      <c r="U47" s="680" t="s">
        <v>325</v>
      </c>
      <c r="V47" s="584">
        <v>2</v>
      </c>
      <c r="W47" s="680" t="s">
        <v>199</v>
      </c>
      <c r="X47" s="584">
        <v>0.15</v>
      </c>
      <c r="Y47" s="680" t="s">
        <v>199</v>
      </c>
      <c r="Z47" s="584">
        <v>2</v>
      </c>
      <c r="AA47" s="587">
        <f>ROUND((R47+T47)*V47*X47*Z47,2)</f>
        <v>4.1100000000000003</v>
      </c>
      <c r="AB47" s="570"/>
    </row>
    <row r="48" spans="1:28" ht="15" customHeight="1" x14ac:dyDescent="0.2">
      <c r="A48" s="592"/>
      <c r="B48" s="566" t="s">
        <v>328</v>
      </c>
      <c r="C48" s="566"/>
      <c r="D48" s="679">
        <v>4.45</v>
      </c>
      <c r="E48" s="584" t="s">
        <v>323</v>
      </c>
      <c r="F48" s="679">
        <f>1.2*2</f>
        <v>2.4</v>
      </c>
      <c r="G48" s="680" t="s">
        <v>325</v>
      </c>
      <c r="H48" s="584">
        <v>2</v>
      </c>
      <c r="I48" s="680" t="s">
        <v>199</v>
      </c>
      <c r="J48" s="584">
        <v>0.15</v>
      </c>
      <c r="K48" s="680" t="s">
        <v>199</v>
      </c>
      <c r="L48" s="584">
        <v>3</v>
      </c>
      <c r="M48" s="587">
        <f>ROUND((D48+F48)*H48*J48*L48,2)</f>
        <v>6.17</v>
      </c>
      <c r="N48" s="568"/>
      <c r="O48" s="591"/>
      <c r="P48" s="566" t="s">
        <v>330</v>
      </c>
      <c r="Q48" s="584"/>
      <c r="R48" s="679">
        <v>4.84</v>
      </c>
      <c r="S48" s="584" t="s">
        <v>199</v>
      </c>
      <c r="T48" s="679">
        <v>0.6</v>
      </c>
      <c r="U48" s="584" t="s">
        <v>199</v>
      </c>
      <c r="V48" s="681">
        <v>2</v>
      </c>
      <c r="W48" s="679"/>
      <c r="X48" s="679"/>
      <c r="Y48" s="680" t="s">
        <v>199</v>
      </c>
      <c r="Z48" s="584">
        <v>2</v>
      </c>
      <c r="AA48" s="587">
        <f>ROUND(R48*T48*V48*Z48,2)</f>
        <v>11.62</v>
      </c>
      <c r="AB48" s="570"/>
    </row>
    <row r="49" spans="1:28" ht="15" customHeight="1" x14ac:dyDescent="0.2">
      <c r="A49" s="592"/>
      <c r="B49" s="566" t="s">
        <v>330</v>
      </c>
      <c r="C49" s="566"/>
      <c r="D49" s="679">
        <v>4.84</v>
      </c>
      <c r="E49" s="584" t="s">
        <v>199</v>
      </c>
      <c r="F49" s="679">
        <v>0.6</v>
      </c>
      <c r="G49" s="584" t="s">
        <v>199</v>
      </c>
      <c r="H49" s="681">
        <v>2</v>
      </c>
      <c r="I49" s="679"/>
      <c r="J49" s="679"/>
      <c r="K49" s="680" t="s">
        <v>199</v>
      </c>
      <c r="L49" s="584">
        <v>3</v>
      </c>
      <c r="M49" s="587">
        <f>ROUND(D49*F49*H49*L49,2)</f>
        <v>17.420000000000002</v>
      </c>
      <c r="N49" s="568"/>
      <c r="O49" s="591"/>
      <c r="P49" s="566" t="s">
        <v>178</v>
      </c>
      <c r="Q49" s="584"/>
      <c r="R49" s="679">
        <v>0.28999999999999998</v>
      </c>
      <c r="S49" s="584" t="s">
        <v>199</v>
      </c>
      <c r="T49" s="679">
        <v>0.6</v>
      </c>
      <c r="U49" s="584" t="s">
        <v>199</v>
      </c>
      <c r="V49" s="584">
        <v>2</v>
      </c>
      <c r="W49" s="584" t="s">
        <v>199</v>
      </c>
      <c r="X49" s="584">
        <v>2</v>
      </c>
      <c r="Y49" s="584" t="s">
        <v>199</v>
      </c>
      <c r="Z49" s="584">
        <v>2</v>
      </c>
      <c r="AA49" s="587">
        <f>ROUND(R49*T49*V49*X49*Z49,2)</f>
        <v>1.39</v>
      </c>
      <c r="AB49" s="570"/>
    </row>
    <row r="50" spans="1:28" ht="15" customHeight="1" x14ac:dyDescent="0.2">
      <c r="A50" s="592"/>
      <c r="B50" s="566" t="s">
        <v>178</v>
      </c>
      <c r="C50" s="566"/>
      <c r="D50" s="679">
        <v>0.28999999999999998</v>
      </c>
      <c r="E50" s="584" t="s">
        <v>199</v>
      </c>
      <c r="F50" s="679">
        <v>0.6</v>
      </c>
      <c r="G50" s="584" t="s">
        <v>199</v>
      </c>
      <c r="H50" s="584">
        <v>2</v>
      </c>
      <c r="I50" s="584" t="s">
        <v>199</v>
      </c>
      <c r="J50" s="584">
        <v>2</v>
      </c>
      <c r="K50" s="584" t="s">
        <v>199</v>
      </c>
      <c r="L50" s="584">
        <v>3</v>
      </c>
      <c r="M50" s="587">
        <f>ROUND(D50*F50*H50*J50*L50,2)</f>
        <v>2.09</v>
      </c>
      <c r="N50" s="568"/>
      <c r="O50" s="591"/>
      <c r="P50" s="566" t="s">
        <v>178</v>
      </c>
      <c r="Q50" s="584"/>
      <c r="R50" s="679">
        <v>1.43</v>
      </c>
      <c r="S50" s="584" t="s">
        <v>199</v>
      </c>
      <c r="T50" s="679">
        <v>0.6</v>
      </c>
      <c r="U50" s="584" t="s">
        <v>199</v>
      </c>
      <c r="V50" s="584">
        <v>2</v>
      </c>
      <c r="W50" s="584" t="s">
        <v>199</v>
      </c>
      <c r="X50" s="584">
        <v>2</v>
      </c>
      <c r="Y50" s="584" t="s">
        <v>199</v>
      </c>
      <c r="Z50" s="584">
        <v>2</v>
      </c>
      <c r="AA50" s="587">
        <f>ROUND(R50*T50*V50*X50*Z50,2)</f>
        <v>6.86</v>
      </c>
      <c r="AB50" s="570"/>
    </row>
    <row r="51" spans="1:28" ht="15" customHeight="1" x14ac:dyDescent="0.2">
      <c r="A51" s="592"/>
      <c r="B51" s="566" t="s">
        <v>178</v>
      </c>
      <c r="C51" s="566"/>
      <c r="D51" s="679">
        <v>1.43</v>
      </c>
      <c r="E51" s="584" t="s">
        <v>199</v>
      </c>
      <c r="F51" s="679">
        <v>0.6</v>
      </c>
      <c r="G51" s="584" t="s">
        <v>199</v>
      </c>
      <c r="H51" s="584">
        <v>2</v>
      </c>
      <c r="I51" s="584" t="s">
        <v>199</v>
      </c>
      <c r="J51" s="584">
        <v>2</v>
      </c>
      <c r="K51" s="584" t="s">
        <v>199</v>
      </c>
      <c r="L51" s="584">
        <v>3</v>
      </c>
      <c r="M51" s="587">
        <f>ROUND(D51*F51*H51*J51*L51,2)</f>
        <v>10.3</v>
      </c>
      <c r="N51" s="568"/>
      <c r="O51" s="591"/>
      <c r="P51" s="566" t="s">
        <v>178</v>
      </c>
      <c r="Q51" s="584"/>
      <c r="R51" s="584">
        <v>3.56</v>
      </c>
      <c r="S51" s="584" t="s">
        <v>199</v>
      </c>
      <c r="T51" s="679">
        <v>0.6</v>
      </c>
      <c r="U51" s="584" t="s">
        <v>234</v>
      </c>
      <c r="V51" s="679">
        <v>1.2</v>
      </c>
      <c r="W51" s="584" t="s">
        <v>199</v>
      </c>
      <c r="X51" s="584">
        <v>0.4</v>
      </c>
      <c r="Y51" s="680" t="s">
        <v>325</v>
      </c>
      <c r="Z51" s="584">
        <v>4</v>
      </c>
      <c r="AA51" s="587">
        <f>ROUND((R51*T51-V51*X51)*Z51,2)</f>
        <v>6.62</v>
      </c>
      <c r="AB51" s="570"/>
    </row>
    <row r="52" spans="1:28" ht="15" customHeight="1" x14ac:dyDescent="0.2">
      <c r="A52" s="592"/>
      <c r="B52" s="566" t="s">
        <v>178</v>
      </c>
      <c r="C52" s="566"/>
      <c r="D52" s="584">
        <v>3.56</v>
      </c>
      <c r="E52" s="584" t="s">
        <v>199</v>
      </c>
      <c r="F52" s="679">
        <v>0.6</v>
      </c>
      <c r="G52" s="584" t="s">
        <v>234</v>
      </c>
      <c r="H52" s="679">
        <v>1.2</v>
      </c>
      <c r="I52" s="584" t="s">
        <v>199</v>
      </c>
      <c r="J52" s="584">
        <v>0.4</v>
      </c>
      <c r="K52" s="680" t="s">
        <v>325</v>
      </c>
      <c r="L52" s="584">
        <v>6</v>
      </c>
      <c r="M52" s="587">
        <f>ROUND((D52*F52-H52*J52)*L52,2)</f>
        <v>9.94</v>
      </c>
      <c r="N52" s="568"/>
      <c r="O52" s="591"/>
      <c r="P52" s="566"/>
      <c r="Q52" s="584"/>
      <c r="R52" s="584"/>
      <c r="S52" s="584"/>
      <c r="T52" s="584"/>
      <c r="U52" s="584"/>
      <c r="V52" s="584"/>
      <c r="W52" s="584"/>
      <c r="X52" s="584"/>
      <c r="Y52" s="584"/>
      <c r="Z52" s="584"/>
      <c r="AA52" s="587"/>
      <c r="AB52" s="570"/>
    </row>
    <row r="53" spans="1:28" ht="15" customHeight="1" x14ac:dyDescent="0.2">
      <c r="A53" s="592"/>
      <c r="B53" s="566"/>
      <c r="C53" s="566"/>
      <c r="D53" s="584"/>
      <c r="E53" s="584"/>
      <c r="F53" s="584"/>
      <c r="G53" s="584"/>
      <c r="H53" s="584"/>
      <c r="I53" s="584"/>
      <c r="J53" s="584"/>
      <c r="K53" s="584"/>
      <c r="L53" s="584"/>
      <c r="M53" s="587"/>
      <c r="N53" s="568"/>
      <c r="O53" s="591"/>
      <c r="P53" s="566"/>
      <c r="Q53" s="584"/>
      <c r="R53" s="584"/>
      <c r="S53" s="584"/>
      <c r="T53" s="584"/>
      <c r="U53" s="584"/>
      <c r="V53" s="584"/>
      <c r="W53" s="584"/>
      <c r="X53" s="584"/>
      <c r="Y53" s="584"/>
      <c r="Z53" s="584" t="s">
        <v>48</v>
      </c>
      <c r="AA53" s="587">
        <f>SUM(AA43:AA52)</f>
        <v>308.15000000000003</v>
      </c>
      <c r="AB53" s="570"/>
    </row>
    <row r="54" spans="1:28" ht="15" customHeight="1" x14ac:dyDescent="0.2">
      <c r="A54" s="592"/>
      <c r="B54" s="566"/>
      <c r="C54" s="566"/>
      <c r="D54" s="584"/>
      <c r="E54" s="584"/>
      <c r="F54" s="584"/>
      <c r="G54" s="584"/>
      <c r="H54" s="584"/>
      <c r="I54" s="584"/>
      <c r="J54" s="584"/>
      <c r="K54" s="584"/>
      <c r="L54" s="584" t="s">
        <v>48</v>
      </c>
      <c r="M54" s="587">
        <f>SUM(M43:M53)</f>
        <v>445.88000000000005</v>
      </c>
      <c r="N54" s="568"/>
      <c r="O54" s="591"/>
      <c r="P54" s="566"/>
      <c r="Q54" s="584"/>
      <c r="R54" s="584"/>
      <c r="S54" s="584"/>
      <c r="T54" s="584"/>
      <c r="U54" s="584"/>
      <c r="V54" s="584"/>
      <c r="W54" s="584"/>
      <c r="X54" s="584"/>
      <c r="Y54" s="584"/>
      <c r="Z54" s="584"/>
      <c r="AA54" s="587">
        <f>ROUND(AA53,0)</f>
        <v>308</v>
      </c>
      <c r="AB54" s="570"/>
    </row>
    <row r="55" spans="1:28" ht="15" customHeight="1" x14ac:dyDescent="0.2">
      <c r="A55" s="592"/>
      <c r="B55" s="566"/>
      <c r="C55" s="566"/>
      <c r="D55" s="584"/>
      <c r="E55" s="584"/>
      <c r="F55" s="584"/>
      <c r="G55" s="584"/>
      <c r="H55" s="584"/>
      <c r="I55" s="584"/>
      <c r="J55" s="584"/>
      <c r="K55" s="584"/>
      <c r="L55" s="584"/>
      <c r="M55" s="587">
        <f>ROUND(M54,0)</f>
        <v>446</v>
      </c>
      <c r="N55" s="568"/>
      <c r="O55" s="591"/>
      <c r="P55" s="566"/>
      <c r="Q55" s="584"/>
      <c r="R55" s="584"/>
      <c r="S55" s="584"/>
      <c r="T55" s="584"/>
      <c r="U55" s="584"/>
      <c r="V55" s="584"/>
      <c r="W55" s="584"/>
      <c r="X55" s="584"/>
      <c r="Y55" s="584"/>
      <c r="Z55" s="584"/>
      <c r="AA55" s="587"/>
      <c r="AB55" s="570"/>
    </row>
    <row r="56" spans="1:28" ht="15" customHeight="1" x14ac:dyDescent="0.2">
      <c r="A56" s="571" t="s">
        <v>356</v>
      </c>
      <c r="B56" s="566" t="s">
        <v>321</v>
      </c>
      <c r="C56" s="566"/>
      <c r="D56" s="679">
        <v>2.83</v>
      </c>
      <c r="E56" s="584" t="s">
        <v>323</v>
      </c>
      <c r="F56" s="584">
        <v>3.84</v>
      </c>
      <c r="G56" s="680" t="s">
        <v>325</v>
      </c>
      <c r="H56" s="679">
        <v>8</v>
      </c>
      <c r="I56" s="584"/>
      <c r="J56" s="584"/>
      <c r="K56" s="584"/>
      <c r="L56" s="584"/>
      <c r="M56" s="587">
        <f>ROUND((D56+F56)*H56,2)</f>
        <v>53.36</v>
      </c>
      <c r="N56" s="568"/>
      <c r="O56" s="586" t="s">
        <v>356</v>
      </c>
      <c r="P56" s="566" t="s">
        <v>321</v>
      </c>
      <c r="Q56" s="584"/>
      <c r="R56" s="679">
        <v>3.87</v>
      </c>
      <c r="S56" s="584" t="s">
        <v>323</v>
      </c>
      <c r="T56" s="584">
        <v>3.87</v>
      </c>
      <c r="U56" s="680" t="s">
        <v>325</v>
      </c>
      <c r="V56" s="679">
        <v>25.1</v>
      </c>
      <c r="W56" s="584" t="s">
        <v>234</v>
      </c>
      <c r="X56" s="584">
        <f>X57</f>
        <v>16.559999999999999</v>
      </c>
      <c r="Y56" s="584"/>
      <c r="Z56" s="584"/>
      <c r="AA56" s="587">
        <f>ROUND((R56+T56)*V56-X56,2)</f>
        <v>177.71</v>
      </c>
      <c r="AB56" s="570"/>
    </row>
    <row r="57" spans="1:28" ht="15" customHeight="1" x14ac:dyDescent="0.2">
      <c r="A57" s="571"/>
      <c r="B57" s="566" t="s">
        <v>321</v>
      </c>
      <c r="C57" s="566"/>
      <c r="D57" s="679">
        <v>3.87</v>
      </c>
      <c r="E57" s="584" t="s">
        <v>323</v>
      </c>
      <c r="F57" s="584">
        <v>3.87</v>
      </c>
      <c r="G57" s="680" t="s">
        <v>325</v>
      </c>
      <c r="H57" s="584">
        <v>43.85</v>
      </c>
      <c r="I57" s="584" t="s">
        <v>234</v>
      </c>
      <c r="J57" s="584">
        <f>J58</f>
        <v>24.84</v>
      </c>
      <c r="K57" s="584"/>
      <c r="L57" s="584"/>
      <c r="M57" s="587">
        <f>ROUND((D57+F57)*H57-J57,2)</f>
        <v>314.56</v>
      </c>
      <c r="N57" s="568"/>
      <c r="O57" s="586"/>
      <c r="P57" s="566" t="s">
        <v>322</v>
      </c>
      <c r="Q57" s="584"/>
      <c r="R57" s="584">
        <v>4.1399999999999997</v>
      </c>
      <c r="S57" s="584" t="s">
        <v>199</v>
      </c>
      <c r="T57" s="679">
        <v>2</v>
      </c>
      <c r="U57" s="584" t="s">
        <v>199</v>
      </c>
      <c r="V57" s="584">
        <v>2</v>
      </c>
      <c r="W57" s="584" t="s">
        <v>315</v>
      </c>
      <c r="X57" s="584">
        <f>ROUND(R57*T57*V57,2)</f>
        <v>16.559999999999999</v>
      </c>
      <c r="Y57" s="584"/>
      <c r="Z57" s="584"/>
      <c r="AA57" s="587"/>
      <c r="AB57" s="570"/>
    </row>
    <row r="58" spans="1:28" ht="15" customHeight="1" x14ac:dyDescent="0.2">
      <c r="A58" s="592"/>
      <c r="B58" s="566" t="s">
        <v>322</v>
      </c>
      <c r="C58" s="566"/>
      <c r="D58" s="584">
        <v>4.1399999999999997</v>
      </c>
      <c r="E58" s="584" t="s">
        <v>199</v>
      </c>
      <c r="F58" s="679">
        <v>2</v>
      </c>
      <c r="G58" s="584" t="s">
        <v>199</v>
      </c>
      <c r="H58" s="584">
        <v>3</v>
      </c>
      <c r="I58" s="584" t="s">
        <v>315</v>
      </c>
      <c r="J58" s="584">
        <f>ROUND(D58*F58*H58,2)</f>
        <v>24.84</v>
      </c>
      <c r="K58" s="584"/>
      <c r="L58" s="584"/>
      <c r="M58" s="587"/>
      <c r="N58" s="568"/>
      <c r="O58" s="591"/>
      <c r="P58" s="566" t="s">
        <v>336</v>
      </c>
      <c r="Q58" s="584"/>
      <c r="R58" s="584"/>
      <c r="S58" s="584"/>
      <c r="T58" s="679">
        <v>0.3</v>
      </c>
      <c r="U58" s="584"/>
      <c r="V58" s="584"/>
      <c r="W58" s="680" t="s">
        <v>325</v>
      </c>
      <c r="X58" s="679">
        <v>43.6</v>
      </c>
      <c r="Y58" s="584" t="s">
        <v>199</v>
      </c>
      <c r="Z58" s="584">
        <v>2</v>
      </c>
      <c r="AA58" s="587">
        <f>ROUND((R58+T58+V58)*X58*Z58,2)</f>
        <v>26.16</v>
      </c>
      <c r="AB58" s="570"/>
    </row>
    <row r="59" spans="1:28" ht="15" customHeight="1" x14ac:dyDescent="0.2">
      <c r="A59" s="592"/>
      <c r="B59" s="566"/>
      <c r="C59" s="566"/>
      <c r="D59" s="584"/>
      <c r="E59" s="584"/>
      <c r="F59" s="679"/>
      <c r="G59" s="584"/>
      <c r="H59" s="584"/>
      <c r="I59" s="680"/>
      <c r="J59" s="679"/>
      <c r="K59" s="584"/>
      <c r="L59" s="584"/>
      <c r="M59" s="587"/>
      <c r="N59" s="568"/>
      <c r="O59" s="591"/>
      <c r="P59" s="566" t="s">
        <v>327</v>
      </c>
      <c r="Q59" s="584"/>
      <c r="R59" s="679">
        <v>4.45</v>
      </c>
      <c r="S59" s="584" t="s">
        <v>199</v>
      </c>
      <c r="T59" s="679">
        <v>1.2</v>
      </c>
      <c r="U59" s="584" t="s">
        <v>199</v>
      </c>
      <c r="V59" s="584">
        <v>2</v>
      </c>
      <c r="W59" s="584"/>
      <c r="X59" s="584"/>
      <c r="Y59" s="680" t="s">
        <v>199</v>
      </c>
      <c r="Z59" s="584">
        <v>2</v>
      </c>
      <c r="AA59" s="587">
        <f>ROUND(R59*T59*V59*Z59,2)</f>
        <v>21.36</v>
      </c>
      <c r="AB59" s="570"/>
    </row>
    <row r="60" spans="1:28" ht="15" customHeight="1" x14ac:dyDescent="0.2">
      <c r="A60" s="592"/>
      <c r="B60" s="566" t="s">
        <v>327</v>
      </c>
      <c r="C60" s="566"/>
      <c r="D60" s="679">
        <v>4.45</v>
      </c>
      <c r="E60" s="584" t="s">
        <v>199</v>
      </c>
      <c r="F60" s="679">
        <v>1.2</v>
      </c>
      <c r="G60" s="584" t="s">
        <v>199</v>
      </c>
      <c r="H60" s="584">
        <v>2</v>
      </c>
      <c r="I60" s="584"/>
      <c r="J60" s="584"/>
      <c r="K60" s="680" t="s">
        <v>199</v>
      </c>
      <c r="L60" s="584">
        <v>3</v>
      </c>
      <c r="M60" s="587">
        <f>ROUND(D60*F60*H60*L60,2)</f>
        <v>32.04</v>
      </c>
      <c r="N60" s="568"/>
      <c r="O60" s="591"/>
      <c r="P60" s="566"/>
      <c r="Q60" s="584"/>
      <c r="R60" s="584"/>
      <c r="S60" s="584"/>
      <c r="T60" s="584"/>
      <c r="U60" s="584"/>
      <c r="V60" s="584"/>
      <c r="W60" s="584"/>
      <c r="X60" s="584"/>
      <c r="Y60" s="584"/>
      <c r="Z60" s="584"/>
      <c r="AA60" s="587"/>
      <c r="AB60" s="570"/>
    </row>
    <row r="61" spans="1:28" ht="15" customHeight="1" x14ac:dyDescent="0.2">
      <c r="A61" s="592"/>
      <c r="B61" s="566"/>
      <c r="C61" s="566"/>
      <c r="D61" s="584"/>
      <c r="E61" s="584"/>
      <c r="F61" s="584"/>
      <c r="G61" s="584"/>
      <c r="H61" s="584"/>
      <c r="I61" s="584"/>
      <c r="J61" s="584"/>
      <c r="K61" s="584"/>
      <c r="L61" s="584"/>
      <c r="M61" s="587"/>
      <c r="N61" s="568"/>
      <c r="O61" s="591"/>
      <c r="P61" s="566"/>
      <c r="Q61" s="584"/>
      <c r="R61" s="584"/>
      <c r="S61" s="584"/>
      <c r="T61" s="584"/>
      <c r="U61" s="584"/>
      <c r="V61" s="584"/>
      <c r="W61" s="584"/>
      <c r="X61" s="584"/>
      <c r="Y61" s="584"/>
      <c r="Z61" s="584" t="s">
        <v>48</v>
      </c>
      <c r="AA61" s="587">
        <f>SUM(AA55:AA60)</f>
        <v>225.23000000000002</v>
      </c>
      <c r="AB61" s="570"/>
    </row>
    <row r="62" spans="1:28" ht="15" customHeight="1" x14ac:dyDescent="0.2">
      <c r="A62" s="592"/>
      <c r="B62" s="566"/>
      <c r="C62" s="566"/>
      <c r="D62" s="584"/>
      <c r="E62" s="584"/>
      <c r="F62" s="584"/>
      <c r="G62" s="584"/>
      <c r="H62" s="584"/>
      <c r="I62" s="584"/>
      <c r="J62" s="584"/>
      <c r="K62" s="584"/>
      <c r="L62" s="584" t="s">
        <v>48</v>
      </c>
      <c r="M62" s="587">
        <f>SUM(M56:M61)</f>
        <v>399.96000000000004</v>
      </c>
      <c r="N62" s="568"/>
      <c r="O62" s="591"/>
      <c r="P62" s="566"/>
      <c r="Q62" s="584"/>
      <c r="R62" s="584"/>
      <c r="S62" s="584"/>
      <c r="T62" s="584"/>
      <c r="U62" s="584"/>
      <c r="V62" s="584"/>
      <c r="W62" s="584"/>
      <c r="X62" s="584"/>
      <c r="Y62" s="584"/>
      <c r="Z62" s="584"/>
      <c r="AA62" s="587">
        <f>ROUND(AA61,0)</f>
        <v>225</v>
      </c>
      <c r="AB62" s="570"/>
    </row>
    <row r="63" spans="1:28" ht="15" customHeight="1" x14ac:dyDescent="0.2">
      <c r="A63" s="592"/>
      <c r="B63" s="566"/>
      <c r="C63" s="566"/>
      <c r="D63" s="584"/>
      <c r="E63" s="584"/>
      <c r="F63" s="584"/>
      <c r="G63" s="584"/>
      <c r="H63" s="584"/>
      <c r="I63" s="584"/>
      <c r="J63" s="584"/>
      <c r="K63" s="584"/>
      <c r="L63" s="584"/>
      <c r="M63" s="587">
        <f>ROUND(M62,0)</f>
        <v>400</v>
      </c>
      <c r="N63" s="568"/>
      <c r="O63" s="591"/>
      <c r="P63" s="566"/>
      <c r="Q63" s="584"/>
      <c r="R63" s="584"/>
      <c r="S63" s="584"/>
      <c r="T63" s="584"/>
      <c r="U63" s="584"/>
      <c r="V63" s="584"/>
      <c r="W63" s="584"/>
      <c r="X63" s="584"/>
      <c r="Y63" s="584"/>
      <c r="Z63" s="584"/>
      <c r="AA63" s="587"/>
      <c r="AB63" s="570"/>
    </row>
    <row r="64" spans="1:28" ht="15" customHeight="1" x14ac:dyDescent="0.2">
      <c r="A64" s="571" t="s">
        <v>331</v>
      </c>
      <c r="B64" s="566" t="s">
        <v>328</v>
      </c>
      <c r="C64" s="566"/>
      <c r="D64" s="679">
        <v>4.45</v>
      </c>
      <c r="E64" s="584" t="s">
        <v>323</v>
      </c>
      <c r="F64" s="679">
        <f>1.2*2</f>
        <v>2.4</v>
      </c>
      <c r="G64" s="680" t="s">
        <v>325</v>
      </c>
      <c r="H64" s="584">
        <v>2</v>
      </c>
      <c r="I64" s="680" t="s">
        <v>199</v>
      </c>
      <c r="J64" s="584">
        <v>0.15</v>
      </c>
      <c r="K64" s="680" t="s">
        <v>199</v>
      </c>
      <c r="L64" s="584">
        <v>3</v>
      </c>
      <c r="M64" s="587">
        <f>ROUND((D64+F64)*H64*J64*L64,2)</f>
        <v>6.17</v>
      </c>
      <c r="N64" s="568"/>
      <c r="O64" s="586" t="s">
        <v>331</v>
      </c>
      <c r="P64" s="566" t="s">
        <v>328</v>
      </c>
      <c r="Q64" s="584"/>
      <c r="R64" s="679">
        <v>4.45</v>
      </c>
      <c r="S64" s="584" t="s">
        <v>323</v>
      </c>
      <c r="T64" s="679">
        <f>1.2*2</f>
        <v>2.4</v>
      </c>
      <c r="U64" s="680" t="s">
        <v>325</v>
      </c>
      <c r="V64" s="584">
        <v>2</v>
      </c>
      <c r="W64" s="680" t="s">
        <v>199</v>
      </c>
      <c r="X64" s="584">
        <v>0.15</v>
      </c>
      <c r="Y64" s="680" t="s">
        <v>199</v>
      </c>
      <c r="Z64" s="584">
        <v>2</v>
      </c>
      <c r="AA64" s="587">
        <f>ROUND((R64+T64)*V64*X64*Z64,2)</f>
        <v>4.1100000000000003</v>
      </c>
      <c r="AB64" s="570"/>
    </row>
    <row r="65" spans="1:28" ht="15" customHeight="1" x14ac:dyDescent="0.2">
      <c r="A65" s="592"/>
      <c r="B65" s="566" t="s">
        <v>330</v>
      </c>
      <c r="C65" s="566"/>
      <c r="D65" s="679">
        <v>4.84</v>
      </c>
      <c r="E65" s="584" t="s">
        <v>199</v>
      </c>
      <c r="F65" s="679">
        <v>0.6</v>
      </c>
      <c r="G65" s="584" t="s">
        <v>199</v>
      </c>
      <c r="H65" s="681">
        <v>2</v>
      </c>
      <c r="I65" s="679"/>
      <c r="J65" s="679"/>
      <c r="K65" s="680" t="s">
        <v>199</v>
      </c>
      <c r="L65" s="584">
        <v>3</v>
      </c>
      <c r="M65" s="587">
        <f>ROUND(D65*F65*H65*L65,2)</f>
        <v>17.420000000000002</v>
      </c>
      <c r="N65" s="568"/>
      <c r="O65" s="591"/>
      <c r="P65" s="566" t="s">
        <v>330</v>
      </c>
      <c r="Q65" s="584"/>
      <c r="R65" s="679">
        <v>4.84</v>
      </c>
      <c r="S65" s="584" t="s">
        <v>199</v>
      </c>
      <c r="T65" s="679">
        <v>0.6</v>
      </c>
      <c r="U65" s="584" t="s">
        <v>199</v>
      </c>
      <c r="V65" s="681">
        <v>2</v>
      </c>
      <c r="W65" s="679"/>
      <c r="X65" s="679"/>
      <c r="Y65" s="680" t="s">
        <v>199</v>
      </c>
      <c r="Z65" s="584">
        <v>2</v>
      </c>
      <c r="AA65" s="587">
        <f>ROUND(R65*T65*V65*Z65,2)</f>
        <v>11.62</v>
      </c>
      <c r="AB65" s="570"/>
    </row>
    <row r="66" spans="1:28" ht="15" customHeight="1" x14ac:dyDescent="0.2">
      <c r="A66" s="592"/>
      <c r="B66" s="566" t="s">
        <v>178</v>
      </c>
      <c r="C66" s="566"/>
      <c r="D66" s="679">
        <v>0.28999999999999998</v>
      </c>
      <c r="E66" s="584" t="s">
        <v>199</v>
      </c>
      <c r="F66" s="679">
        <v>0.6</v>
      </c>
      <c r="G66" s="584" t="s">
        <v>199</v>
      </c>
      <c r="H66" s="584">
        <v>2</v>
      </c>
      <c r="I66" s="584" t="s">
        <v>199</v>
      </c>
      <c r="J66" s="584">
        <v>2</v>
      </c>
      <c r="K66" s="584" t="s">
        <v>199</v>
      </c>
      <c r="L66" s="584">
        <v>3</v>
      </c>
      <c r="M66" s="587">
        <f>ROUND(D66*F66*H66*J66*L66,2)</f>
        <v>2.09</v>
      </c>
      <c r="N66" s="568"/>
      <c r="O66" s="591"/>
      <c r="P66" s="566" t="s">
        <v>178</v>
      </c>
      <c r="Q66" s="584"/>
      <c r="R66" s="679">
        <v>0.28999999999999998</v>
      </c>
      <c r="S66" s="584" t="s">
        <v>199</v>
      </c>
      <c r="T66" s="679">
        <v>0.6</v>
      </c>
      <c r="U66" s="584" t="s">
        <v>199</v>
      </c>
      <c r="V66" s="584">
        <v>2</v>
      </c>
      <c r="W66" s="584" t="s">
        <v>199</v>
      </c>
      <c r="X66" s="584">
        <v>2</v>
      </c>
      <c r="Y66" s="584" t="s">
        <v>199</v>
      </c>
      <c r="Z66" s="584">
        <v>2</v>
      </c>
      <c r="AA66" s="587">
        <f>ROUND(R66*T66*V66*X66*Z66,2)</f>
        <v>1.39</v>
      </c>
      <c r="AB66" s="570"/>
    </row>
    <row r="67" spans="1:28" ht="15" customHeight="1" x14ac:dyDescent="0.2">
      <c r="A67" s="592"/>
      <c r="B67" s="566" t="s">
        <v>178</v>
      </c>
      <c r="C67" s="566"/>
      <c r="D67" s="679">
        <v>1.43</v>
      </c>
      <c r="E67" s="584" t="s">
        <v>199</v>
      </c>
      <c r="F67" s="679">
        <v>0.6</v>
      </c>
      <c r="G67" s="584" t="s">
        <v>199</v>
      </c>
      <c r="H67" s="584">
        <v>2</v>
      </c>
      <c r="I67" s="584" t="s">
        <v>199</v>
      </c>
      <c r="J67" s="584">
        <v>2</v>
      </c>
      <c r="K67" s="584" t="s">
        <v>199</v>
      </c>
      <c r="L67" s="584">
        <v>3</v>
      </c>
      <c r="M67" s="587">
        <f>ROUND(D67*F67*H67*J67*L67,2)</f>
        <v>10.3</v>
      </c>
      <c r="N67" s="568"/>
      <c r="O67" s="591"/>
      <c r="P67" s="566" t="s">
        <v>178</v>
      </c>
      <c r="Q67" s="584"/>
      <c r="R67" s="679">
        <v>1.43</v>
      </c>
      <c r="S67" s="584" t="s">
        <v>199</v>
      </c>
      <c r="T67" s="679">
        <v>0.6</v>
      </c>
      <c r="U67" s="584" t="s">
        <v>199</v>
      </c>
      <c r="V67" s="584">
        <v>2</v>
      </c>
      <c r="W67" s="584" t="s">
        <v>199</v>
      </c>
      <c r="X67" s="584">
        <v>2</v>
      </c>
      <c r="Y67" s="584" t="s">
        <v>199</v>
      </c>
      <c r="Z67" s="584">
        <v>2</v>
      </c>
      <c r="AA67" s="587">
        <f>ROUND(R67*T67*V67*X67*Z67,2)</f>
        <v>6.86</v>
      </c>
      <c r="AB67" s="570"/>
    </row>
    <row r="68" spans="1:28" ht="15" customHeight="1" x14ac:dyDescent="0.2">
      <c r="A68" s="592"/>
      <c r="B68" s="566" t="s">
        <v>178</v>
      </c>
      <c r="C68" s="566"/>
      <c r="D68" s="584">
        <v>3.56</v>
      </c>
      <c r="E68" s="584" t="s">
        <v>199</v>
      </c>
      <c r="F68" s="679">
        <v>0.6</v>
      </c>
      <c r="G68" s="584" t="s">
        <v>234</v>
      </c>
      <c r="H68" s="679">
        <v>1.2</v>
      </c>
      <c r="I68" s="584" t="s">
        <v>199</v>
      </c>
      <c r="J68" s="584">
        <v>0.4</v>
      </c>
      <c r="K68" s="680" t="s">
        <v>325</v>
      </c>
      <c r="L68" s="584">
        <v>6</v>
      </c>
      <c r="M68" s="587">
        <f>ROUND((D68*F68-H68*J68)*L68,2)</f>
        <v>9.94</v>
      </c>
      <c r="N68" s="568"/>
      <c r="O68" s="591"/>
      <c r="P68" s="566" t="s">
        <v>178</v>
      </c>
      <c r="Q68" s="584"/>
      <c r="R68" s="584">
        <v>3.56</v>
      </c>
      <c r="S68" s="584" t="s">
        <v>199</v>
      </c>
      <c r="T68" s="679">
        <v>0.6</v>
      </c>
      <c r="U68" s="584" t="s">
        <v>234</v>
      </c>
      <c r="V68" s="679">
        <v>1.2</v>
      </c>
      <c r="W68" s="584" t="s">
        <v>199</v>
      </c>
      <c r="X68" s="584">
        <v>0.4</v>
      </c>
      <c r="Y68" s="680" t="s">
        <v>325</v>
      </c>
      <c r="Z68" s="584">
        <v>4</v>
      </c>
      <c r="AA68" s="587">
        <f>ROUND((R68*T68-V68*X68)*Z68,2)</f>
        <v>6.62</v>
      </c>
      <c r="AB68" s="570"/>
    </row>
    <row r="69" spans="1:28" ht="15" customHeight="1" x14ac:dyDescent="0.2">
      <c r="A69" s="654"/>
      <c r="B69" s="566"/>
      <c r="C69" s="566"/>
      <c r="D69" s="584"/>
      <c r="E69" s="584"/>
      <c r="F69" s="679"/>
      <c r="G69" s="584"/>
      <c r="H69" s="584"/>
      <c r="I69" s="680"/>
      <c r="J69" s="679"/>
      <c r="K69" s="584"/>
      <c r="L69" s="584"/>
      <c r="M69" s="587"/>
      <c r="N69" s="568"/>
      <c r="O69" s="656"/>
      <c r="P69" s="566" t="s">
        <v>336</v>
      </c>
      <c r="Q69" s="584"/>
      <c r="R69" s="584">
        <v>0.32</v>
      </c>
      <c r="S69" s="584" t="s">
        <v>323</v>
      </c>
      <c r="T69" s="679"/>
      <c r="U69" s="584" t="s">
        <v>323</v>
      </c>
      <c r="V69" s="584">
        <v>0.28000000000000003</v>
      </c>
      <c r="W69" s="680" t="s">
        <v>325</v>
      </c>
      <c r="X69" s="679">
        <v>43.6</v>
      </c>
      <c r="Y69" s="584" t="s">
        <v>199</v>
      </c>
      <c r="Z69" s="584">
        <v>2</v>
      </c>
      <c r="AA69" s="587">
        <f>ROUND((R69+T69+V69)*X69*Z69,2)</f>
        <v>52.32</v>
      </c>
      <c r="AB69" s="570"/>
    </row>
    <row r="70" spans="1:28" ht="15" customHeight="1" x14ac:dyDescent="0.2">
      <c r="A70" s="825"/>
      <c r="B70" s="594"/>
      <c r="C70" s="594"/>
      <c r="D70" s="682"/>
      <c r="E70" s="682"/>
      <c r="F70" s="682"/>
      <c r="G70" s="682"/>
      <c r="H70" s="682"/>
      <c r="I70" s="682"/>
      <c r="J70" s="682"/>
      <c r="K70" s="682"/>
      <c r="L70" s="682" t="s">
        <v>48</v>
      </c>
      <c r="M70" s="683">
        <f>SUM(M64:M69)</f>
        <v>45.92</v>
      </c>
      <c r="N70" s="596"/>
      <c r="O70" s="826"/>
      <c r="P70" s="594"/>
      <c r="Q70" s="682"/>
      <c r="R70" s="682"/>
      <c r="S70" s="682"/>
      <c r="T70" s="682"/>
      <c r="U70" s="682"/>
      <c r="V70" s="682"/>
      <c r="W70" s="682"/>
      <c r="X70" s="682"/>
      <c r="Y70" s="682"/>
      <c r="Z70" s="682" t="s">
        <v>48</v>
      </c>
      <c r="AA70" s="683">
        <f>SUM(AA64:AA69)</f>
        <v>82.92</v>
      </c>
      <c r="AB70" s="598"/>
    </row>
    <row r="71" spans="1:28" ht="15" customHeight="1" x14ac:dyDescent="0.2">
      <c r="A71" s="555" t="s">
        <v>332</v>
      </c>
      <c r="B71" s="599"/>
      <c r="C71" s="599"/>
      <c r="D71" s="684"/>
      <c r="E71" s="684"/>
      <c r="F71" s="684"/>
      <c r="G71" s="684"/>
      <c r="H71" s="684"/>
      <c r="I71" s="684"/>
      <c r="J71" s="684"/>
      <c r="K71" s="684"/>
      <c r="L71" s="684"/>
      <c r="M71" s="685">
        <f>ROUND(M70,1)</f>
        <v>45.9</v>
      </c>
      <c r="N71" s="601"/>
      <c r="O71" s="827"/>
      <c r="P71" s="599"/>
      <c r="Q71" s="684"/>
      <c r="R71" s="684"/>
      <c r="S71" s="684"/>
      <c r="T71" s="684"/>
      <c r="U71" s="684"/>
      <c r="V71" s="684"/>
      <c r="W71" s="684"/>
      <c r="X71" s="684"/>
      <c r="Y71" s="684"/>
      <c r="Z71" s="684"/>
      <c r="AA71" s="685">
        <f>ROUND(AA70,1)</f>
        <v>82.9</v>
      </c>
      <c r="AB71" s="602"/>
    </row>
    <row r="72" spans="1:28" ht="15" customHeight="1" x14ac:dyDescent="0.2">
      <c r="P72" s="553"/>
      <c r="Q72" s="553"/>
      <c r="R72" s="553"/>
      <c r="S72" s="553"/>
      <c r="T72" s="553"/>
      <c r="U72" s="553"/>
      <c r="V72" s="553"/>
      <c r="W72" s="553"/>
      <c r="X72" s="553"/>
      <c r="Y72" s="553"/>
      <c r="Z72" s="553"/>
      <c r="AA72" s="553"/>
    </row>
    <row r="73" spans="1:28" ht="15" customHeight="1" x14ac:dyDescent="0.2"/>
    <row r="74" spans="1:28" ht="15" customHeight="1" x14ac:dyDescent="0.2"/>
    <row r="75" spans="1:28" ht="15" customHeight="1" x14ac:dyDescent="0.2"/>
    <row r="76" spans="1:28" ht="15" customHeight="1" x14ac:dyDescent="0.2"/>
    <row r="77" spans="1:28" ht="15" customHeight="1" x14ac:dyDescent="0.2"/>
    <row r="78" spans="1:28" ht="15" customHeight="1" x14ac:dyDescent="0.2"/>
    <row r="79" spans="1:28" ht="15" customHeight="1" x14ac:dyDescent="0.2"/>
    <row r="80" spans="1:2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</sheetData>
  <mergeCells count="25">
    <mergeCell ref="J39:P39"/>
    <mergeCell ref="B41:L41"/>
    <mergeCell ref="P41:Z41"/>
    <mergeCell ref="B10:C10"/>
    <mergeCell ref="F10:G10"/>
    <mergeCell ref="B14:C14"/>
    <mergeCell ref="F14:G14"/>
    <mergeCell ref="J14:K14"/>
    <mergeCell ref="H10:I10"/>
    <mergeCell ref="J10:K10"/>
    <mergeCell ref="B12:C12"/>
    <mergeCell ref="F12:G12"/>
    <mergeCell ref="J12:K12"/>
    <mergeCell ref="F6:G6"/>
    <mergeCell ref="J6:K6"/>
    <mergeCell ref="B6:C6"/>
    <mergeCell ref="B8:C8"/>
    <mergeCell ref="F8:G8"/>
    <mergeCell ref="J8:K8"/>
    <mergeCell ref="J2:P2"/>
    <mergeCell ref="B4:L4"/>
    <mergeCell ref="P4:Z4"/>
    <mergeCell ref="B5:C5"/>
    <mergeCell ref="E5:F5"/>
    <mergeCell ref="I5:J5"/>
  </mergeCells>
  <phoneticPr fontId="5"/>
  <pageMargins left="0.16" right="0.16" top="0.46" bottom="0.21" header="0.35" footer="0.16"/>
  <pageSetup paperSize="9" scale="90" orientation="landscape" r:id="rId1"/>
  <headerFooter alignWithMargins="0"/>
  <rowBreaks count="1" manualBreakCount="1">
    <brk id="37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C83BDCF5FF274586399D4C664E2F18" ma:contentTypeVersion="14" ma:contentTypeDescription="新しいドキュメントを作成します。" ma:contentTypeScope="" ma:versionID="ee9c07353a8c4e0afbd40d8ad9c245bf">
  <xsd:schema xmlns:xsd="http://www.w3.org/2001/XMLSchema" xmlns:xs="http://www.w3.org/2001/XMLSchema" xmlns:p="http://schemas.microsoft.com/office/2006/metadata/properties" xmlns:ns2="504eb80a-19f5-48c1-a238-dba57194498a" xmlns:ns3="e9d33e58-4a70-4799-89b5-fbd48a9ef91c" targetNamespace="http://schemas.microsoft.com/office/2006/metadata/properties" ma:root="true" ma:fieldsID="dc35773c9b10f974f3ff1a99a48c523a" ns2:_="" ns3:_="">
    <xsd:import namespace="504eb80a-19f5-48c1-a238-dba57194498a"/>
    <xsd:import namespace="e9d33e58-4a70-4799-89b5-fbd48a9ef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eb80a-19f5-48c1-a238-dba571944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33e58-4a70-4799-89b5-fbd48a9ef91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d1bb72-cbc3-4213-a216-57467f46e4e7}" ma:internalName="TaxCatchAll" ma:showField="CatchAllData" ma:web="e9d33e58-4a70-4799-89b5-fbd48a9ef9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4eb80a-19f5-48c1-a238-dba57194498a">
      <Terms xmlns="http://schemas.microsoft.com/office/infopath/2007/PartnerControls"/>
    </lcf76f155ced4ddcb4097134ff3c332f>
    <TaxCatchAll xmlns="e9d33e58-4a70-4799-89b5-fbd48a9ef91c" xsi:nil="true"/>
  </documentManagement>
</p:properties>
</file>

<file path=customXml/itemProps1.xml><?xml version="1.0" encoding="utf-8"?>
<ds:datastoreItem xmlns:ds="http://schemas.openxmlformats.org/officeDocument/2006/customXml" ds:itemID="{C38BC530-4600-4B4A-9169-76D1F1500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eb80a-19f5-48c1-a238-dba57194498a"/>
    <ds:schemaRef ds:uri="e9d33e58-4a70-4799-89b5-fbd48a9ef9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594010-D366-40EB-BF29-EF92FE340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A359A-C121-44F6-8786-AFC004A2841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7121703-0C7E-453E-AB38-59646C71662C}">
  <ds:schemaRefs>
    <ds:schemaRef ds:uri="http://purl.org/dc/elements/1.1/"/>
    <ds:schemaRef ds:uri="504eb80a-19f5-48c1-a238-dba57194498a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e9d33e58-4a70-4799-89b5-fbd48a9ef9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仕訳(総工事費）</vt:lpstr>
      <vt:lpstr>仕訳(建築工事費） </vt:lpstr>
      <vt:lpstr>経費（建築）</vt:lpstr>
      <vt:lpstr>仕訳(建築直接工事費）</vt:lpstr>
      <vt:lpstr>内訳</vt:lpstr>
      <vt:lpstr>代価</vt:lpstr>
      <vt:lpstr>見積比較</vt:lpstr>
      <vt:lpstr>仮設数量</vt:lpstr>
      <vt:lpstr>防水工事数量</vt:lpstr>
      <vt:lpstr>仮設数量!Print_Area</vt:lpstr>
      <vt:lpstr>'経費（建築）'!Print_Area</vt:lpstr>
      <vt:lpstr>'仕訳(建築工事費） '!Print_Area</vt:lpstr>
      <vt:lpstr>'仕訳(建築直接工事費）'!Print_Area</vt:lpstr>
      <vt:lpstr>'仕訳(総工事費）'!Print_Area</vt:lpstr>
      <vt:lpstr>内訳!Print_Area</vt:lpstr>
      <vt:lpstr>防水工事数量!Print_Area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  <property fmtid="{D5CDD505-2E9C-101B-9397-08002B2CF9AE}" pid="6" name="MediaServiceImageTags">
    <vt:lpwstr/>
  </property>
  <property fmtid="{D5CDD505-2E9C-101B-9397-08002B2CF9AE}" pid="7" name="ContentTypeId">
    <vt:lpwstr>0x01010089C83BDCF5FF274586399D4C664E2F18</vt:lpwstr>
  </property>
</Properties>
</file>