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地方環境事務所_九州地方環境事務所\那覇自然環境事務所\004 総務課\契約関係\R7年度\004 自然環境整備課\やんばる\令和７年度やんばる世界遺産センター外構工事に係る発注者支援業務\02_入札公告\予定価格調書\"/>
    </mc:Choice>
  </mc:AlternateContent>
  <xr:revisionPtr revIDLastSave="0" documentId="13_ncr:1_{83B79A21-F397-43A1-94B6-765BAE2A6B9E}" xr6:coauthVersionLast="47" xr6:coauthVersionMax="47" xr10:uidLastSave="{00000000-0000-0000-0000-000000000000}"/>
  <bookViews>
    <workbookView xWindow="-120" yWindow="-120" windowWidth="29040" windowHeight="15990" xr2:uid="{18D0AAF4-D411-4BDC-BE9E-DE271BE88D78}"/>
  </bookViews>
  <sheets>
    <sheet name="設計図書表紙" sheetId="3" r:id="rId1"/>
    <sheet name="内訳書表紙 " sheetId="8" r:id="rId2"/>
    <sheet name="出典調書" sheetId="5" r:id="rId3"/>
    <sheet name="内訳書" sheetId="6" r:id="rId4"/>
    <sheet name="代価表" sheetId="9" r:id="rId5"/>
    <sheet name="単価表" sheetId="14" r:id="rId6"/>
  </sheets>
  <definedNames>
    <definedName name="_xlnm.Print_Area" localSheetId="2">出典調書!$A$1:$D$39</definedName>
    <definedName name="_xlnm.Print_Area" localSheetId="0">設計図書表紙!$A$1:$I$41</definedName>
    <definedName name="_xlnm.Print_Area" localSheetId="4">代価表!$A$1:$J$64</definedName>
    <definedName name="_xlnm.Print_Area" localSheetId="5">単価表!$A$1:$I$252</definedName>
    <definedName name="_xlnm.Print_Area" localSheetId="3">内訳書!$A$1:$H$49</definedName>
    <definedName name="_xlnm.Print_Area" localSheetId="1">'内訳書表紙 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" l="1"/>
  <c r="E117" i="14"/>
  <c r="E115" i="14"/>
  <c r="E113" i="14"/>
  <c r="E111" i="14"/>
  <c r="G281" i="9"/>
  <c r="G279" i="9"/>
  <c r="G277" i="9"/>
  <c r="G275" i="9"/>
  <c r="G273" i="9"/>
  <c r="G271" i="9"/>
  <c r="G261" i="9"/>
  <c r="G263" i="9" s="1"/>
  <c r="G259" i="9"/>
  <c r="G257" i="9"/>
  <c r="G255" i="9"/>
  <c r="G253" i="9"/>
  <c r="G251" i="9"/>
  <c r="G241" i="9"/>
  <c r="G239" i="9"/>
  <c r="G243" i="9" s="1"/>
  <c r="G237" i="9"/>
  <c r="G235" i="9"/>
  <c r="G233" i="9"/>
  <c r="G231" i="9"/>
  <c r="G283" i="9" l="1"/>
  <c r="E163" i="14"/>
  <c r="F163" i="14" s="1"/>
  <c r="E161" i="14"/>
  <c r="F161" i="14" s="1"/>
  <c r="E159" i="14"/>
  <c r="E157" i="14"/>
  <c r="F157" i="14" s="1"/>
  <c r="E155" i="14"/>
  <c r="F155" i="14" s="1"/>
  <c r="E153" i="14"/>
  <c r="F153" i="14" s="1"/>
  <c r="G217" i="9"/>
  <c r="G215" i="9"/>
  <c r="K47" i="9" l="1"/>
  <c r="K67" i="9"/>
  <c r="K87" i="9"/>
  <c r="K107" i="9"/>
  <c r="K127" i="9"/>
  <c r="K147" i="9"/>
  <c r="K167" i="9"/>
  <c r="K187" i="9"/>
  <c r="K207" i="9"/>
  <c r="K227" i="9"/>
  <c r="K27" i="9"/>
  <c r="L3" i="9"/>
  <c r="K3" i="9"/>
  <c r="G221" i="9" l="1"/>
  <c r="G219" i="9"/>
  <c r="G541" i="9" l="1"/>
  <c r="G539" i="9"/>
  <c r="G537" i="9"/>
  <c r="G535" i="9"/>
  <c r="G533" i="9"/>
  <c r="G531" i="9"/>
  <c r="G521" i="9"/>
  <c r="G519" i="9"/>
  <c r="G517" i="9"/>
  <c r="G515" i="9"/>
  <c r="G513" i="9"/>
  <c r="G511" i="9"/>
  <c r="G501" i="9"/>
  <c r="G499" i="9"/>
  <c r="G497" i="9"/>
  <c r="G495" i="9"/>
  <c r="G493" i="9"/>
  <c r="G491" i="9"/>
  <c r="G481" i="9"/>
  <c r="G479" i="9"/>
  <c r="G477" i="9"/>
  <c r="G475" i="9"/>
  <c r="G473" i="9"/>
  <c r="G471" i="9"/>
  <c r="G461" i="9"/>
  <c r="G459" i="9"/>
  <c r="G457" i="9"/>
  <c r="G455" i="9"/>
  <c r="G453" i="9"/>
  <c r="G451" i="9"/>
  <c r="G441" i="9"/>
  <c r="G439" i="9"/>
  <c r="G437" i="9"/>
  <c r="G435" i="9"/>
  <c r="G433" i="9"/>
  <c r="G431" i="9"/>
  <c r="G421" i="9"/>
  <c r="G419" i="9"/>
  <c r="G417" i="9"/>
  <c r="G415" i="9"/>
  <c r="G413" i="9"/>
  <c r="G411" i="9"/>
  <c r="G401" i="9"/>
  <c r="G399" i="9"/>
  <c r="G397" i="9"/>
  <c r="G395" i="9"/>
  <c r="G393" i="9"/>
  <c r="G391" i="9"/>
  <c r="G381" i="9"/>
  <c r="G379" i="9"/>
  <c r="G377" i="9"/>
  <c r="G375" i="9"/>
  <c r="G373" i="9"/>
  <c r="G371" i="9"/>
  <c r="G361" i="9"/>
  <c r="G359" i="9"/>
  <c r="G357" i="9"/>
  <c r="G355" i="9"/>
  <c r="G353" i="9"/>
  <c r="G351" i="9"/>
  <c r="G341" i="9"/>
  <c r="G339" i="9"/>
  <c r="G337" i="9"/>
  <c r="G335" i="9"/>
  <c r="G333" i="9"/>
  <c r="G331" i="9"/>
  <c r="G321" i="9"/>
  <c r="G319" i="9"/>
  <c r="G317" i="9"/>
  <c r="G315" i="9"/>
  <c r="G313" i="9"/>
  <c r="G311" i="9"/>
  <c r="G301" i="9"/>
  <c r="G299" i="9"/>
  <c r="G297" i="9"/>
  <c r="G295" i="9"/>
  <c r="G293" i="9"/>
  <c r="G291" i="9"/>
  <c r="E247" i="14"/>
  <c r="F247" i="14" s="1"/>
  <c r="E245" i="14"/>
  <c r="F245" i="14" s="1"/>
  <c r="E243" i="14"/>
  <c r="F243" i="14" s="1"/>
  <c r="E241" i="14"/>
  <c r="F241" i="14" s="1"/>
  <c r="E239" i="14"/>
  <c r="F239" i="14" s="1"/>
  <c r="E237" i="14"/>
  <c r="F237" i="14" s="1"/>
  <c r="E226" i="14"/>
  <c r="F226" i="14" s="1"/>
  <c r="E224" i="14"/>
  <c r="F224" i="14" s="1"/>
  <c r="E222" i="14"/>
  <c r="F222" i="14" s="1"/>
  <c r="F220" i="14"/>
  <c r="F218" i="14"/>
  <c r="F216" i="14"/>
  <c r="E205" i="14"/>
  <c r="F205" i="14" s="1"/>
  <c r="E203" i="14"/>
  <c r="F203" i="14" s="1"/>
  <c r="E201" i="14"/>
  <c r="F201" i="14" s="1"/>
  <c r="E199" i="14"/>
  <c r="F199" i="14" s="1"/>
  <c r="E197" i="14"/>
  <c r="F197" i="14" s="1"/>
  <c r="E195" i="14"/>
  <c r="F195" i="14" s="1"/>
  <c r="E184" i="14"/>
  <c r="F184" i="14" s="1"/>
  <c r="E182" i="14"/>
  <c r="F182" i="14" s="1"/>
  <c r="E180" i="14"/>
  <c r="F180" i="14" s="1"/>
  <c r="E178" i="14"/>
  <c r="F178" i="14" s="1"/>
  <c r="E176" i="14"/>
  <c r="F176" i="14" s="1"/>
  <c r="E174" i="14"/>
  <c r="F174" i="14" s="1"/>
  <c r="F159" i="14"/>
  <c r="F165" i="14" s="1"/>
  <c r="E142" i="14"/>
  <c r="F142" i="14" s="1"/>
  <c r="E140" i="14"/>
  <c r="F140" i="14" s="1"/>
  <c r="E138" i="14"/>
  <c r="F138" i="14" s="1"/>
  <c r="E136" i="14"/>
  <c r="F136" i="14" s="1"/>
  <c r="E134" i="14"/>
  <c r="F134" i="14" s="1"/>
  <c r="E132" i="14"/>
  <c r="F132" i="14" s="1"/>
  <c r="E121" i="14"/>
  <c r="F121" i="14" s="1"/>
  <c r="E119" i="14"/>
  <c r="F119" i="14" s="1"/>
  <c r="F117" i="14"/>
  <c r="F115" i="14"/>
  <c r="F113" i="14"/>
  <c r="F111" i="14"/>
  <c r="E100" i="14"/>
  <c r="F100" i="14" s="1"/>
  <c r="E98" i="14"/>
  <c r="F98" i="14" s="1"/>
  <c r="E96" i="14"/>
  <c r="F96" i="14" s="1"/>
  <c r="E94" i="14"/>
  <c r="F94" i="14" s="1"/>
  <c r="E92" i="14"/>
  <c r="F92" i="14" s="1"/>
  <c r="E90" i="14"/>
  <c r="F90" i="14" s="1"/>
  <c r="E79" i="14"/>
  <c r="F79" i="14" s="1"/>
  <c r="E77" i="14"/>
  <c r="F77" i="14" s="1"/>
  <c r="E75" i="14"/>
  <c r="F75" i="14" s="1"/>
  <c r="E73" i="14"/>
  <c r="F73" i="14" s="1"/>
  <c r="E71" i="14"/>
  <c r="F71" i="14" s="1"/>
  <c r="E69" i="14"/>
  <c r="F69" i="14" s="1"/>
  <c r="E58" i="14"/>
  <c r="F58" i="14" s="1"/>
  <c r="E56" i="14"/>
  <c r="F56" i="14" s="1"/>
  <c r="E54" i="14"/>
  <c r="F54" i="14" s="1"/>
  <c r="E52" i="14"/>
  <c r="F52" i="14" s="1"/>
  <c r="E50" i="14"/>
  <c r="F50" i="14" s="1"/>
  <c r="E48" i="14"/>
  <c r="F48" i="14" s="1"/>
  <c r="E37" i="14"/>
  <c r="F37" i="14" s="1"/>
  <c r="E35" i="14"/>
  <c r="F35" i="14" s="1"/>
  <c r="E33" i="14"/>
  <c r="F33" i="14" s="1"/>
  <c r="E31" i="14"/>
  <c r="F31" i="14" s="1"/>
  <c r="E29" i="14"/>
  <c r="F29" i="14" s="1"/>
  <c r="E27" i="14"/>
  <c r="F27" i="14" s="1"/>
  <c r="E16" i="14"/>
  <c r="F16" i="14" s="1"/>
  <c r="E8" i="14"/>
  <c r="F8" i="14" s="1"/>
  <c r="E10" i="14"/>
  <c r="F10" i="14" s="1"/>
  <c r="E12" i="14"/>
  <c r="F12" i="14" s="1"/>
  <c r="E14" i="14"/>
  <c r="F14" i="14" s="1"/>
  <c r="E6" i="14"/>
  <c r="F6" i="14" s="1"/>
  <c r="B251" i="14"/>
  <c r="B230" i="14"/>
  <c r="B209" i="14"/>
  <c r="B188" i="14"/>
  <c r="B167" i="14"/>
  <c r="B146" i="14"/>
  <c r="B125" i="14"/>
  <c r="B104" i="14"/>
  <c r="B83" i="14"/>
  <c r="B62" i="14"/>
  <c r="B41" i="14"/>
  <c r="B23" i="14"/>
  <c r="B44" i="14" s="1"/>
  <c r="B65" i="14" s="1"/>
  <c r="B86" i="14" s="1"/>
  <c r="B107" i="14" s="1"/>
  <c r="B128" i="14" s="1"/>
  <c r="B20" i="14"/>
  <c r="F228" i="14" l="1"/>
  <c r="F230" i="14" s="1"/>
  <c r="G203" i="9"/>
  <c r="B149" i="14"/>
  <c r="B170" i="14" s="1"/>
  <c r="B191" i="14" s="1"/>
  <c r="B212" i="14" s="1"/>
  <c r="B233" i="14" s="1"/>
  <c r="G343" i="9"/>
  <c r="G423" i="9"/>
  <c r="G503" i="9"/>
  <c r="G403" i="9"/>
  <c r="G483" i="9"/>
  <c r="G323" i="9"/>
  <c r="G303" i="9"/>
  <c r="G383" i="9"/>
  <c r="G463" i="9"/>
  <c r="G543" i="9"/>
  <c r="G363" i="9"/>
  <c r="G443" i="9"/>
  <c r="G523" i="9"/>
  <c r="F186" i="14"/>
  <c r="F188" i="14" s="1"/>
  <c r="E53" i="9" s="1"/>
  <c r="G31" i="9" l="1"/>
  <c r="G43" i="9" s="1"/>
  <c r="E135" i="9"/>
  <c r="G135" i="9" s="1"/>
  <c r="G53" i="9"/>
  <c r="F167" i="14"/>
  <c r="E51" i="9" s="1"/>
  <c r="F249" i="14"/>
  <c r="F251" i="14" s="1"/>
  <c r="E21" i="9" s="1"/>
  <c r="G21" i="9" s="1"/>
  <c r="F207" i="14"/>
  <c r="F209" i="14" s="1"/>
  <c r="F144" i="14"/>
  <c r="F60" i="14"/>
  <c r="F62" i="14" s="1"/>
  <c r="E11" i="9" s="1"/>
  <c r="G11" i="9" s="1"/>
  <c r="F102" i="14"/>
  <c r="F104" i="14" s="1"/>
  <c r="G161" i="9"/>
  <c r="G159" i="9"/>
  <c r="G157" i="9"/>
  <c r="G155" i="9"/>
  <c r="G153" i="9"/>
  <c r="G141" i="9"/>
  <c r="G139" i="9"/>
  <c r="G137" i="9"/>
  <c r="G121" i="9"/>
  <c r="G119" i="9"/>
  <c r="G117" i="9"/>
  <c r="G115" i="9"/>
  <c r="G113" i="9"/>
  <c r="G101" i="9"/>
  <c r="G99" i="9"/>
  <c r="G97" i="9"/>
  <c r="G95" i="9"/>
  <c r="G93" i="9"/>
  <c r="E55" i="9" l="1"/>
  <c r="G55" i="9" s="1"/>
  <c r="E91" i="9"/>
  <c r="G91" i="9" s="1"/>
  <c r="G103" i="9" s="1"/>
  <c r="E15" i="9"/>
  <c r="G15" i="9" s="1"/>
  <c r="F146" i="14"/>
  <c r="E131" i="9" s="1"/>
  <c r="G131" i="9" s="1"/>
  <c r="E19" i="9"/>
  <c r="G19" i="9" s="1"/>
  <c r="E133" i="9"/>
  <c r="G133" i="9" s="1"/>
  <c r="G51" i="9"/>
  <c r="E151" i="9"/>
  <c r="G151" i="9" s="1"/>
  <c r="G163" i="9" s="1"/>
  <c r="G223" i="9"/>
  <c r="G183" i="9" s="1"/>
  <c r="F18" i="14"/>
  <c r="F20" i="14" s="1"/>
  <c r="F39" i="14"/>
  <c r="F41" i="14" s="1"/>
  <c r="E9" i="9" s="1"/>
  <c r="G9" i="9" s="1"/>
  <c r="F123" i="14"/>
  <c r="F125" i="14" s="1"/>
  <c r="F81" i="14"/>
  <c r="F83" i="14" s="1"/>
  <c r="G39" i="9"/>
  <c r="G41" i="9"/>
  <c r="G59" i="9"/>
  <c r="G61" i="9"/>
  <c r="G79" i="9"/>
  <c r="G81" i="9"/>
  <c r="B26" i="9"/>
  <c r="L27" i="9" s="1"/>
  <c r="C2" i="5"/>
  <c r="C7" i="3"/>
  <c r="C9" i="3"/>
  <c r="C3" i="3"/>
  <c r="B2" i="6"/>
  <c r="B2" i="8"/>
  <c r="C2" i="3"/>
  <c r="G143" i="9" l="1"/>
  <c r="E7" i="9"/>
  <c r="G7" i="9" s="1"/>
  <c r="E111" i="9"/>
  <c r="G111" i="9" s="1"/>
  <c r="G123" i="9" s="1"/>
  <c r="E17" i="9"/>
  <c r="G17" i="9" s="1"/>
  <c r="E71" i="9"/>
  <c r="E13" i="9"/>
  <c r="G13" i="9" s="1"/>
  <c r="G63" i="9"/>
  <c r="G71" i="9"/>
  <c r="B46" i="9"/>
  <c r="L47" i="9" s="1"/>
  <c r="G23" i="9" l="1"/>
  <c r="B66" i="9"/>
  <c r="L67" i="9" l="1"/>
  <c r="B86" i="9"/>
  <c r="G83" i="9" l="1"/>
  <c r="B106" i="9" l="1"/>
  <c r="L87" i="9"/>
  <c r="B126" i="9" l="1"/>
  <c r="L107" i="9"/>
  <c r="B146" i="9" l="1"/>
  <c r="L127" i="9"/>
  <c r="B166" i="9" l="1"/>
  <c r="B186" i="9" s="1"/>
  <c r="L147" i="9"/>
  <c r="L167" i="9" l="1"/>
  <c r="D13" i="8" l="1"/>
  <c r="D15" i="8"/>
  <c r="B206" i="9"/>
  <c r="L187" i="9"/>
  <c r="B226" i="9" l="1"/>
  <c r="L207" i="9"/>
  <c r="B246" i="9" l="1"/>
  <c r="L227" i="9"/>
  <c r="B266" i="9" l="1"/>
  <c r="L247" i="9"/>
  <c r="K247" i="9"/>
  <c r="D17" i="8" l="1"/>
  <c r="B286" i="9"/>
  <c r="L267" i="9"/>
  <c r="B306" i="9" l="1"/>
  <c r="L287" i="9"/>
  <c r="B326" i="9" l="1"/>
  <c r="L307" i="9"/>
  <c r="B346" i="9" l="1"/>
  <c r="L327" i="9"/>
  <c r="B366" i="9" l="1"/>
  <c r="L347" i="9"/>
  <c r="B386" i="9" l="1"/>
  <c r="L367" i="9"/>
  <c r="B406" i="9" l="1"/>
  <c r="L387" i="9"/>
  <c r="B426" i="9" l="1"/>
  <c r="L407" i="9"/>
  <c r="B446" i="9" l="1"/>
  <c r="L427" i="9"/>
  <c r="B466" i="9" l="1"/>
  <c r="L447" i="9"/>
  <c r="B486" i="9" l="1"/>
  <c r="L467" i="9"/>
  <c r="B506" i="9" l="1"/>
  <c r="L487" i="9"/>
  <c r="B526" i="9" l="1"/>
  <c r="L507" i="9"/>
  <c r="L527" i="9" l="1"/>
  <c r="B527" i="9" l="1"/>
  <c r="K527" i="9" s="1"/>
  <c r="I326" i="9"/>
  <c r="I306" i="9"/>
  <c r="I226" i="9"/>
  <c r="I366" i="9"/>
  <c r="I406" i="9"/>
  <c r="I286" i="9"/>
  <c r="I526" i="9"/>
  <c r="I106" i="9"/>
  <c r="B507" i="9"/>
  <c r="K507" i="9" s="1"/>
  <c r="I246" i="9"/>
  <c r="I146" i="9"/>
  <c r="I166" i="9"/>
  <c r="I446" i="9"/>
  <c r="I466" i="9"/>
  <c r="I126" i="9"/>
  <c r="I426" i="9"/>
  <c r="I486" i="9"/>
  <c r="B427" i="9"/>
  <c r="K427" i="9" s="1"/>
  <c r="B467" i="9"/>
  <c r="K467" i="9" s="1"/>
  <c r="B287" i="9"/>
  <c r="K287" i="9" s="1"/>
  <c r="B327" i="9"/>
  <c r="K327" i="9" s="1"/>
  <c r="B387" i="9"/>
  <c r="K387" i="9" s="1"/>
  <c r="B407" i="9"/>
  <c r="K407" i="9" s="1"/>
  <c r="B447" i="9"/>
  <c r="K447" i="9" s="1"/>
  <c r="I66" i="9"/>
  <c r="B367" i="9"/>
  <c r="K367" i="9" s="1"/>
  <c r="B487" i="9"/>
  <c r="K487" i="9" s="1"/>
  <c r="I266" i="9"/>
  <c r="I86" i="9"/>
  <c r="I386" i="9"/>
  <c r="I346" i="9"/>
  <c r="I506" i="9"/>
  <c r="B347" i="9"/>
  <c r="K347" i="9" s="1"/>
  <c r="B267" i="9"/>
  <c r="K267" i="9" s="1"/>
  <c r="B307" i="9"/>
  <c r="K307" i="9" s="1"/>
</calcChain>
</file>

<file path=xl/sharedStrings.xml><?xml version="1.0" encoding="utf-8"?>
<sst xmlns="http://schemas.openxmlformats.org/spreadsheetml/2006/main" count="564" uniqueCount="144">
  <si>
    <t>設計図書</t>
    <rPh sb="0" eb="2">
      <t>セッケイ</t>
    </rPh>
    <rPh sb="2" eb="4">
      <t>トショ</t>
    </rPh>
    <phoneticPr fontId="1"/>
  </si>
  <si>
    <t>調査職員</t>
    <rPh sb="0" eb="2">
      <t>チョウサ</t>
    </rPh>
    <rPh sb="2" eb="4">
      <t>ショクイン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</si>
  <si>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</si>
  <si>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</si>
  <si>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施行年度　</t>
    <rPh sb="0" eb="2">
      <t>セコウ</t>
    </rPh>
    <rPh sb="2" eb="4">
      <t>ネンド</t>
    </rPh>
    <phoneticPr fontId="1"/>
  </si>
  <si>
    <t>国立公園名　</t>
    <rPh sb="0" eb="2">
      <t>コクリツ</t>
    </rPh>
    <rPh sb="2" eb="4">
      <t>コウエン</t>
    </rPh>
    <rPh sb="4" eb="5">
      <t>メイ</t>
    </rPh>
    <phoneticPr fontId="1"/>
  </si>
  <si>
    <t>業務名　</t>
    <rPh sb="0" eb="3">
      <t>ギョウムメイ</t>
    </rPh>
    <phoneticPr fontId="1"/>
  </si>
  <si>
    <t>業務場所　</t>
    <rPh sb="0" eb="2">
      <t>ギョウム</t>
    </rPh>
    <rPh sb="2" eb="4">
      <t>バショ</t>
    </rPh>
    <phoneticPr fontId="1"/>
  </si>
  <si>
    <t>設計</t>
    <rPh sb="0" eb="2">
      <t>セッケイ</t>
    </rPh>
    <phoneticPr fontId="1"/>
  </si>
  <si>
    <t>検算</t>
    <rPh sb="0" eb="2">
      <t>ケンザン</t>
    </rPh>
    <phoneticPr fontId="1"/>
  </si>
  <si>
    <t>業務費内訳書</t>
    <rPh sb="0" eb="3">
      <t>ギョウムヒ</t>
    </rPh>
    <rPh sb="3" eb="6">
      <t>ウチワケショ</t>
    </rPh>
    <phoneticPr fontId="1"/>
  </si>
  <si>
    <t>業務の概要</t>
    <rPh sb="0" eb="2">
      <t>ギョウム</t>
    </rPh>
    <rPh sb="3" eb="5">
      <t>ガイヨウ</t>
    </rPh>
    <phoneticPr fontId="1"/>
  </si>
  <si>
    <t>業務価格</t>
    <rPh sb="0" eb="2">
      <t>ギョウム</t>
    </rPh>
    <rPh sb="2" eb="4">
      <t>カカク</t>
    </rPh>
    <phoneticPr fontId="1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</si>
  <si>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phoneticPr fontId="1"/>
  </si>
  <si>
    <t>業務委託費</t>
    <rPh sb="0" eb="2">
      <t>ギョウム</t>
    </rPh>
    <rPh sb="2" eb="5">
      <t>イタクヒ</t>
    </rPh>
    <phoneticPr fontId="1"/>
  </si>
  <si>
    <t>円</t>
    <rPh sb="0" eb="1">
      <t>エン</t>
    </rPh>
    <phoneticPr fontId="1"/>
  </si>
  <si>
    <t>業　務　費　積　算　出　典　調　書</t>
    <rPh sb="0" eb="1">
      <t>ギョウ</t>
    </rPh>
    <rPh sb="2" eb="3">
      <t>ツトム</t>
    </rPh>
    <rPh sb="4" eb="5">
      <t>ヒ</t>
    </rPh>
    <rPh sb="6" eb="7">
      <t>セキ</t>
    </rPh>
    <rPh sb="8" eb="9">
      <t>ザン</t>
    </rPh>
    <rPh sb="10" eb="11">
      <t>デ</t>
    </rPh>
    <rPh sb="12" eb="13">
      <t>テン</t>
    </rPh>
    <rPh sb="14" eb="15">
      <t>チョウ</t>
    </rPh>
    <rPh sb="16" eb="17">
      <t>ショ</t>
    </rPh>
    <phoneticPr fontId="9"/>
  </si>
  <si>
    <t>業務名称</t>
    <rPh sb="0" eb="2">
      <t>ギョウム</t>
    </rPh>
    <rPh sb="2" eb="4">
      <t>メイショウ</t>
    </rPh>
    <phoneticPr fontId="9"/>
  </si>
  <si>
    <t>労務単価</t>
    <rPh sb="0" eb="2">
      <t>ロウム</t>
    </rPh>
    <rPh sb="2" eb="4">
      <t>タンカ</t>
    </rPh>
    <phoneticPr fontId="9"/>
  </si>
  <si>
    <t>積算基準、算定基準</t>
  </si>
  <si>
    <t xml:space="preserve">
</t>
    <phoneticPr fontId="9"/>
  </si>
  <si>
    <t>及び基準歩掛</t>
    <phoneticPr fontId="1"/>
  </si>
  <si>
    <t>材料費</t>
    <phoneticPr fontId="1"/>
  </si>
  <si>
    <t>その他</t>
    <rPh sb="2" eb="3">
      <t>タ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</si>
  <si>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</si>
  <si>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</si>
  <si>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</si>
  <si>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</si>
  <si>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</si>
  <si>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代価表</t>
    <rPh sb="0" eb="2">
      <t>ダイカ</t>
    </rPh>
    <rPh sb="2" eb="3">
      <t>ヒョウ</t>
    </rPh>
    <phoneticPr fontId="16"/>
  </si>
  <si>
    <t>名　　　　称</t>
    <phoneticPr fontId="16"/>
  </si>
  <si>
    <t>数量</t>
    <phoneticPr fontId="2"/>
  </si>
  <si>
    <t>単位</t>
    <phoneticPr fontId="16"/>
  </si>
  <si>
    <t>単 価</t>
    <phoneticPr fontId="16"/>
  </si>
  <si>
    <t>補正係数</t>
    <rPh sb="0" eb="2">
      <t>ホセイ</t>
    </rPh>
    <rPh sb="2" eb="4">
      <t>ケイスウ</t>
    </rPh>
    <phoneticPr fontId="2"/>
  </si>
  <si>
    <t>金　 額</t>
    <phoneticPr fontId="16"/>
  </si>
  <si>
    <t>摘　　　要</t>
    <rPh sb="0" eb="1">
      <t>テキ</t>
    </rPh>
    <rPh sb="4" eb="5">
      <t>ヨウ</t>
    </rPh>
    <phoneticPr fontId="16"/>
  </si>
  <si>
    <t>合計</t>
    <rPh sb="0" eb="2">
      <t>ゴウケイ</t>
    </rPh>
    <phoneticPr fontId="2"/>
  </si>
  <si>
    <t>合計</t>
    <rPh sb="0" eb="2">
      <t>ゴウケイ</t>
    </rPh>
    <phoneticPr fontId="1"/>
  </si>
  <si>
    <t>単価表</t>
    <rPh sb="0" eb="3">
      <t>タンカヒョウ</t>
    </rPh>
    <phoneticPr fontId="16"/>
  </si>
  <si>
    <t>主任技師</t>
    <rPh sb="0" eb="2">
      <t>シュニン</t>
    </rPh>
    <rPh sb="2" eb="4">
      <t>ギシ</t>
    </rPh>
    <phoneticPr fontId="2"/>
  </si>
  <si>
    <t>技術員</t>
    <rPh sb="0" eb="3">
      <t>ギジュツイン</t>
    </rPh>
    <phoneticPr fontId="2"/>
  </si>
  <si>
    <t>技師長</t>
    <rPh sb="0" eb="3">
      <t>ギシチョウ</t>
    </rPh>
    <phoneticPr fontId="2"/>
  </si>
  <si>
    <t>技師（C）</t>
    <rPh sb="0" eb="2">
      <t>ギシ</t>
    </rPh>
    <phoneticPr fontId="2"/>
  </si>
  <si>
    <t>技師（A）</t>
    <rPh sb="0" eb="2">
      <t>ギシ</t>
    </rPh>
    <phoneticPr fontId="2"/>
  </si>
  <si>
    <t>技師（B）</t>
    <rPh sb="0" eb="2">
      <t>ギシ</t>
    </rPh>
    <phoneticPr fontId="2"/>
  </si>
  <si>
    <t>測量技師</t>
    <rPh sb="0" eb="2">
      <t>ソクリョウ</t>
    </rPh>
    <rPh sb="2" eb="4">
      <t>ギシ</t>
    </rPh>
    <phoneticPr fontId="2"/>
  </si>
  <si>
    <t>測量技師補</t>
    <rPh sb="0" eb="2">
      <t>ソクリョウ</t>
    </rPh>
    <rPh sb="2" eb="4">
      <t>ギシ</t>
    </rPh>
    <rPh sb="4" eb="5">
      <t>ホ</t>
    </rPh>
    <phoneticPr fontId="2"/>
  </si>
  <si>
    <t>測量助手</t>
    <rPh sb="0" eb="2">
      <t>ソクリョウ</t>
    </rPh>
    <rPh sb="2" eb="4">
      <t>ジョシュ</t>
    </rPh>
    <phoneticPr fontId="2"/>
  </si>
  <si>
    <t>請負業務価格</t>
    <rPh sb="0" eb="2">
      <t>ウケオイ</t>
    </rPh>
    <rPh sb="2" eb="4">
      <t>ギョウム</t>
    </rPh>
    <rPh sb="4" eb="6">
      <t>カカク</t>
    </rPh>
    <phoneticPr fontId="1"/>
  </si>
  <si>
    <t>式</t>
    <rPh sb="0" eb="1">
      <t>シキ</t>
    </rPh>
    <phoneticPr fontId="1"/>
  </si>
  <si>
    <t>内業</t>
  </si>
  <si>
    <t>日</t>
    <rPh sb="0" eb="1">
      <t>ニチ</t>
    </rPh>
    <phoneticPr fontId="2"/>
  </si>
  <si>
    <t>　直接人件費</t>
    <rPh sb="1" eb="3">
      <t>チョクセツ</t>
    </rPh>
    <rPh sb="3" eb="6">
      <t>ジンケンヒ</t>
    </rPh>
    <phoneticPr fontId="1"/>
  </si>
  <si>
    <t>　直接経費</t>
    <rPh sb="1" eb="3">
      <t>チョクセツ</t>
    </rPh>
    <rPh sb="3" eb="5">
      <t>ケイヒ</t>
    </rPh>
    <phoneticPr fontId="1"/>
  </si>
  <si>
    <t>第1号単価表</t>
    <rPh sb="0" eb="1">
      <t>ダイ</t>
    </rPh>
    <rPh sb="2" eb="3">
      <t>ゴウ</t>
    </rPh>
    <rPh sb="3" eb="6">
      <t>タンカヒョウ</t>
    </rPh>
    <phoneticPr fontId="1"/>
  </si>
  <si>
    <t>第2号単価表</t>
    <rPh sb="0" eb="1">
      <t>ダイ</t>
    </rPh>
    <rPh sb="2" eb="3">
      <t>ゴウ</t>
    </rPh>
    <rPh sb="3" eb="6">
      <t>タンカヒョウ</t>
    </rPh>
    <phoneticPr fontId="1"/>
  </si>
  <si>
    <t>外業</t>
  </si>
  <si>
    <t>第4号単価表</t>
    <rPh sb="0" eb="1">
      <t>ダイ</t>
    </rPh>
    <rPh sb="2" eb="3">
      <t>ゴウ</t>
    </rPh>
    <rPh sb="3" eb="6">
      <t>タンカヒョウ</t>
    </rPh>
    <phoneticPr fontId="1"/>
  </si>
  <si>
    <t>第6号単価表</t>
    <rPh sb="0" eb="1">
      <t>ダイ</t>
    </rPh>
    <rPh sb="2" eb="3">
      <t>ゴウ</t>
    </rPh>
    <rPh sb="3" eb="6">
      <t>タンカヒョウ</t>
    </rPh>
    <phoneticPr fontId="1"/>
  </si>
  <si>
    <t>％</t>
    <phoneticPr fontId="1"/>
  </si>
  <si>
    <t>　　平面図作成B</t>
    <rPh sb="2" eb="5">
      <t>ヘイメンズ</t>
    </rPh>
    <rPh sb="5" eb="7">
      <t>サクセイ</t>
    </rPh>
    <phoneticPr fontId="1"/>
  </si>
  <si>
    <t>ライトバン運転</t>
    <rPh sb="5" eb="7">
      <t>ウンテン</t>
    </rPh>
    <phoneticPr fontId="1"/>
  </si>
  <si>
    <t>日</t>
    <rPh sb="0" eb="1">
      <t>ニチ</t>
    </rPh>
    <phoneticPr fontId="1"/>
  </si>
  <si>
    <t>設計業務</t>
    <rPh sb="0" eb="2">
      <t>セッケイ</t>
    </rPh>
    <rPh sb="2" eb="4">
      <t>ギョウム</t>
    </rPh>
    <phoneticPr fontId="1"/>
  </si>
  <si>
    <t>　　旅費交通費</t>
    <rPh sb="2" eb="4">
      <t>リョヒ</t>
    </rPh>
    <rPh sb="4" eb="7">
      <t>コウツウヒ</t>
    </rPh>
    <phoneticPr fontId="1"/>
  </si>
  <si>
    <t>往復</t>
    <rPh sb="0" eb="2">
      <t>オウフク</t>
    </rPh>
    <phoneticPr fontId="1"/>
  </si>
  <si>
    <t>回</t>
    <rPh sb="0" eb="1">
      <t>カイ</t>
    </rPh>
    <phoneticPr fontId="1"/>
  </si>
  <si>
    <t>　　打合せ</t>
  </si>
  <si>
    <t>第8号単価表</t>
    <rPh sb="0" eb="1">
      <t>ダイ</t>
    </rPh>
    <rPh sb="2" eb="3">
      <t>ゴウ</t>
    </rPh>
    <rPh sb="3" eb="6">
      <t>タンカヒョウ</t>
    </rPh>
    <phoneticPr fontId="1"/>
  </si>
  <si>
    <t>内訳書</t>
    <rPh sb="0" eb="3">
      <t>ウチワケショ</t>
    </rPh>
    <phoneticPr fontId="1"/>
  </si>
  <si>
    <t>第3号単価表</t>
    <rPh sb="0" eb="1">
      <t>ダイ</t>
    </rPh>
    <rPh sb="2" eb="3">
      <t>ゴウ</t>
    </rPh>
    <rPh sb="3" eb="6">
      <t>タンカヒョウ</t>
    </rPh>
    <phoneticPr fontId="1"/>
  </si>
  <si>
    <t>第5号単価表</t>
    <rPh sb="0" eb="1">
      <t>ダイ</t>
    </rPh>
    <rPh sb="2" eb="3">
      <t>ゴウ</t>
    </rPh>
    <rPh sb="3" eb="6">
      <t>タンカヒョウ</t>
    </rPh>
    <phoneticPr fontId="1"/>
  </si>
  <si>
    <t>第7号単価表</t>
    <rPh sb="0" eb="1">
      <t>ダイ</t>
    </rPh>
    <rPh sb="2" eb="3">
      <t>ゴウ</t>
    </rPh>
    <rPh sb="3" eb="6">
      <t>タンカヒョウ</t>
    </rPh>
    <phoneticPr fontId="1"/>
  </si>
  <si>
    <t>式</t>
    <rPh sb="0" eb="1">
      <t>シキ</t>
    </rPh>
    <phoneticPr fontId="2"/>
  </si>
  <si>
    <t>ガソリン</t>
    <phoneticPr fontId="1"/>
  </si>
  <si>
    <t>機械損料（日）</t>
    <rPh sb="0" eb="2">
      <t>キカイ</t>
    </rPh>
    <rPh sb="2" eb="4">
      <t>ソンリョウ</t>
    </rPh>
    <rPh sb="5" eb="6">
      <t>ニチ</t>
    </rPh>
    <phoneticPr fontId="1"/>
  </si>
  <si>
    <t>機械損料（時）</t>
    <rPh sb="0" eb="2">
      <t>キカイ</t>
    </rPh>
    <rPh sb="2" eb="4">
      <t>ソンリョウ</t>
    </rPh>
    <rPh sb="5" eb="6">
      <t>ジ</t>
    </rPh>
    <phoneticPr fontId="1"/>
  </si>
  <si>
    <t>回</t>
    <rPh sb="0" eb="1">
      <t>カイ</t>
    </rPh>
    <phoneticPr fontId="1"/>
  </si>
  <si>
    <t>令和7年3月から適用する公共工事設計労務単価（令和7年2月）</t>
    <rPh sb="0" eb="2">
      <t>レイワ</t>
    </rPh>
    <rPh sb="3" eb="4">
      <t>ネン</t>
    </rPh>
    <rPh sb="5" eb="6">
      <t>ガツ</t>
    </rPh>
    <rPh sb="8" eb="10">
      <t>テキヨウ</t>
    </rPh>
    <rPh sb="12" eb="14">
      <t>コウキョウ</t>
    </rPh>
    <rPh sb="14" eb="16">
      <t>コウジ</t>
    </rPh>
    <rPh sb="16" eb="18">
      <t>セッケイ</t>
    </rPh>
    <rPh sb="18" eb="20">
      <t>ロウム</t>
    </rPh>
    <rPh sb="20" eb="22">
      <t>タンカ</t>
    </rPh>
    <rPh sb="23" eb="25">
      <t>レイワ</t>
    </rPh>
    <rPh sb="26" eb="27">
      <t>ネン</t>
    </rPh>
    <rPh sb="28" eb="29">
      <t>ガツ</t>
    </rPh>
    <phoneticPr fontId="1"/>
  </si>
  <si>
    <t>やんばる国立公園</t>
    <rPh sb="4" eb="6">
      <t>コクリツ</t>
    </rPh>
    <rPh sb="6" eb="8">
      <t>コウエン</t>
    </rPh>
    <phoneticPr fontId="1"/>
  </si>
  <si>
    <t>令和6年度（繰越）やんばる世界遺産センター外構工事に係る発注者支援業務</t>
    <rPh sb="6" eb="8">
      <t>クリコシ</t>
    </rPh>
    <rPh sb="13" eb="17">
      <t>セカイイサン</t>
    </rPh>
    <rPh sb="21" eb="25">
      <t>ガイコウコウジ</t>
    </rPh>
    <rPh sb="26" eb="27">
      <t>カカ</t>
    </rPh>
    <rPh sb="28" eb="31">
      <t>ハッチュウシャ</t>
    </rPh>
    <rPh sb="31" eb="33">
      <t>シエン</t>
    </rPh>
    <rPh sb="33" eb="35">
      <t>ギョウム</t>
    </rPh>
    <phoneticPr fontId="1"/>
  </si>
  <si>
    <t>外構設計の見直し-植栽計画の見直し</t>
    <rPh sb="0" eb="4">
      <t>ガイコウセッケイ</t>
    </rPh>
    <rPh sb="5" eb="7">
      <t>ミナオ</t>
    </rPh>
    <rPh sb="9" eb="13">
      <t>ショクサイケイカク</t>
    </rPh>
    <rPh sb="14" eb="16">
      <t>ミナオ</t>
    </rPh>
    <phoneticPr fontId="1"/>
  </si>
  <si>
    <t>外構設計の見直し-雨水排水計画の再検討</t>
    <rPh sb="0" eb="4">
      <t>ガイコウセッケイ</t>
    </rPh>
    <rPh sb="5" eb="7">
      <t>ミナオ</t>
    </rPh>
    <rPh sb="9" eb="11">
      <t>ウスイ</t>
    </rPh>
    <rPh sb="11" eb="13">
      <t>ハイスイ</t>
    </rPh>
    <rPh sb="13" eb="15">
      <t>ケイカク</t>
    </rPh>
    <rPh sb="16" eb="19">
      <t>サイケントウ</t>
    </rPh>
    <phoneticPr fontId="1"/>
  </si>
  <si>
    <t>水路越流対策の検討-余条件の確認・整理</t>
    <rPh sb="0" eb="2">
      <t>スイロ</t>
    </rPh>
    <rPh sb="2" eb="4">
      <t>エツリュウ</t>
    </rPh>
    <rPh sb="4" eb="6">
      <t>タイサク</t>
    </rPh>
    <rPh sb="7" eb="9">
      <t>ケントウ</t>
    </rPh>
    <rPh sb="10" eb="11">
      <t>ヨ</t>
    </rPh>
    <rPh sb="11" eb="13">
      <t>ジョウケン</t>
    </rPh>
    <rPh sb="14" eb="16">
      <t>カクニン</t>
    </rPh>
    <rPh sb="17" eb="19">
      <t>セイリ</t>
    </rPh>
    <phoneticPr fontId="1"/>
  </si>
  <si>
    <t>現況測量-現地踏査</t>
    <rPh sb="0" eb="2">
      <t>ゲンキョウ</t>
    </rPh>
    <rPh sb="2" eb="4">
      <t>ソクリョウ</t>
    </rPh>
    <rPh sb="5" eb="7">
      <t>ゲンチ</t>
    </rPh>
    <rPh sb="7" eb="9">
      <t>トウサ</t>
    </rPh>
    <phoneticPr fontId="1"/>
  </si>
  <si>
    <t>現況測量-現地測量</t>
    <rPh sb="0" eb="2">
      <t>ゲンキョウ</t>
    </rPh>
    <rPh sb="2" eb="4">
      <t>ソクリョウ</t>
    </rPh>
    <rPh sb="5" eb="7">
      <t>ゲンチ</t>
    </rPh>
    <rPh sb="7" eb="9">
      <t>ソクリョウ</t>
    </rPh>
    <phoneticPr fontId="1"/>
  </si>
  <si>
    <t>現況測量-資料整理とりまとめ</t>
    <rPh sb="0" eb="2">
      <t>ゲンキョウ</t>
    </rPh>
    <rPh sb="2" eb="4">
      <t>ソクリョウ</t>
    </rPh>
    <rPh sb="5" eb="7">
      <t>シリョウ</t>
    </rPh>
    <rPh sb="7" eb="9">
      <t>セイリ</t>
    </rPh>
    <phoneticPr fontId="1"/>
  </si>
  <si>
    <t>水路越流対策-設計方針・構造の検討</t>
    <rPh sb="0" eb="6">
      <t>スイロエツリュウタイサク</t>
    </rPh>
    <rPh sb="7" eb="9">
      <t>セッケイ</t>
    </rPh>
    <rPh sb="9" eb="11">
      <t>ホウシン</t>
    </rPh>
    <rPh sb="12" eb="14">
      <t>コウゾウ</t>
    </rPh>
    <rPh sb="15" eb="17">
      <t>ケントウ</t>
    </rPh>
    <phoneticPr fontId="1"/>
  </si>
  <si>
    <t>工事発注図書の作成支援</t>
    <rPh sb="0" eb="2">
      <t>コウジ</t>
    </rPh>
    <rPh sb="2" eb="4">
      <t>ハッチュウ</t>
    </rPh>
    <rPh sb="4" eb="6">
      <t>トショ</t>
    </rPh>
    <rPh sb="7" eb="9">
      <t>サクセイ</t>
    </rPh>
    <rPh sb="9" eb="11">
      <t>シエン</t>
    </rPh>
    <phoneticPr fontId="1"/>
  </si>
  <si>
    <t>報告書作成</t>
    <rPh sb="0" eb="3">
      <t>ホウコクショ</t>
    </rPh>
    <rPh sb="3" eb="5">
      <t>サクセイ</t>
    </rPh>
    <phoneticPr fontId="1"/>
  </si>
  <si>
    <t>打合せ協議</t>
    <rPh sb="0" eb="2">
      <t>ウチアワ</t>
    </rPh>
    <rPh sb="3" eb="5">
      <t>キョウギ</t>
    </rPh>
    <phoneticPr fontId="1"/>
  </si>
  <si>
    <t>沖縄県国頭郡国頭村比地</t>
    <phoneticPr fontId="1"/>
  </si>
  <si>
    <t>直接原価</t>
    <rPh sb="0" eb="2">
      <t>チョクセツ</t>
    </rPh>
    <rPh sb="2" eb="4">
      <t>ゲンカ</t>
    </rPh>
    <phoneticPr fontId="1"/>
  </si>
  <si>
    <t>業務原価</t>
    <rPh sb="0" eb="2">
      <t>ギョウム</t>
    </rPh>
    <rPh sb="2" eb="4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</si>
  <si>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</si>
  <si>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測量業務</t>
    <rPh sb="0" eb="2">
      <t>ソクリョウ</t>
    </rPh>
    <rPh sb="2" eb="4">
      <t>ギョウム</t>
    </rPh>
    <phoneticPr fontId="1"/>
  </si>
  <si>
    <t>諸経費</t>
    <rPh sb="0" eb="3">
      <t>ショケイヒ</t>
    </rPh>
    <phoneticPr fontId="1"/>
  </si>
  <si>
    <t>測量業務価格</t>
    <rPh sb="0" eb="2">
      <t>ソクリョウ</t>
    </rPh>
    <rPh sb="2" eb="4">
      <t>ギョウム</t>
    </rPh>
    <rPh sb="4" eb="6">
      <t>カカク</t>
    </rPh>
    <phoneticPr fontId="1"/>
  </si>
  <si>
    <t>消費税</t>
    <rPh sb="0" eb="3">
      <t>ショウヒゼイ</t>
    </rPh>
    <phoneticPr fontId="1"/>
  </si>
  <si>
    <t>　設計業務-直接人件費</t>
    <rPh sb="1" eb="3">
      <t>セッケイ</t>
    </rPh>
    <rPh sb="3" eb="5">
      <t>ギョウム</t>
    </rPh>
    <rPh sb="6" eb="8">
      <t>チョクセツ</t>
    </rPh>
    <rPh sb="8" eb="11">
      <t>ジンケンヒ</t>
    </rPh>
    <phoneticPr fontId="1"/>
  </si>
  <si>
    <t>外構設計の見直し</t>
    <rPh sb="0" eb="2">
      <t>ガイコウ</t>
    </rPh>
    <rPh sb="2" eb="4">
      <t>セッケイ</t>
    </rPh>
    <rPh sb="5" eb="7">
      <t>ミナオ</t>
    </rPh>
    <phoneticPr fontId="1"/>
  </si>
  <si>
    <t>　植栽計画の見直し</t>
    <rPh sb="1" eb="3">
      <t>ショクサイ</t>
    </rPh>
    <rPh sb="3" eb="5">
      <t>ケイカク</t>
    </rPh>
    <rPh sb="6" eb="8">
      <t>ミナオ</t>
    </rPh>
    <phoneticPr fontId="1"/>
  </si>
  <si>
    <t>　雨水排水計画の再検討</t>
    <rPh sb="1" eb="3">
      <t>ウスイ</t>
    </rPh>
    <rPh sb="3" eb="5">
      <t>ハイスイ</t>
    </rPh>
    <rPh sb="5" eb="7">
      <t>ケイカク</t>
    </rPh>
    <rPh sb="8" eb="11">
      <t>サイケントウ</t>
    </rPh>
    <phoneticPr fontId="1"/>
  </si>
  <si>
    <t>水路越流対策の検討</t>
    <rPh sb="0" eb="2">
      <t>スイロ</t>
    </rPh>
    <rPh sb="2" eb="4">
      <t>エツリュウ</t>
    </rPh>
    <rPh sb="4" eb="6">
      <t>タイサク</t>
    </rPh>
    <rPh sb="7" eb="9">
      <t>ケントウ</t>
    </rPh>
    <phoneticPr fontId="1"/>
  </si>
  <si>
    <t>　与条件の確認・整理</t>
    <rPh sb="1" eb="4">
      <t>ヨジョウケン</t>
    </rPh>
    <rPh sb="5" eb="7">
      <t>カクニン</t>
    </rPh>
    <rPh sb="8" eb="10">
      <t>セイリ</t>
    </rPh>
    <phoneticPr fontId="1"/>
  </si>
  <si>
    <t>　設計方針・構造の検討</t>
    <rPh sb="1" eb="3">
      <t>セッケイ</t>
    </rPh>
    <rPh sb="3" eb="5">
      <t>ホウシン</t>
    </rPh>
    <rPh sb="6" eb="8">
      <t>コウゾウ</t>
    </rPh>
    <rPh sb="9" eb="11">
      <t>ケントウ</t>
    </rPh>
    <phoneticPr fontId="1"/>
  </si>
  <si>
    <t>打ち合わせ協議</t>
    <rPh sb="0" eb="1">
      <t>ウ</t>
    </rPh>
    <rPh sb="2" eb="3">
      <t>ア</t>
    </rPh>
    <rPh sb="5" eb="7">
      <t>キョウギ</t>
    </rPh>
    <phoneticPr fontId="1"/>
  </si>
  <si>
    <t>設計業務価格</t>
    <rPh sb="0" eb="2">
      <t>セッケイ</t>
    </rPh>
    <rPh sb="2" eb="4">
      <t>ギョウム</t>
    </rPh>
    <rPh sb="4" eb="6">
      <t>カカク</t>
    </rPh>
    <phoneticPr fontId="1"/>
  </si>
  <si>
    <t>旅費交通費</t>
    <rPh sb="0" eb="2">
      <t>リョヒ</t>
    </rPh>
    <rPh sb="2" eb="5">
      <t>コウツウヒ</t>
    </rPh>
    <phoneticPr fontId="1"/>
  </si>
  <si>
    <t>その他原価</t>
    <rPh sb="2" eb="3">
      <t>タ</t>
    </rPh>
    <rPh sb="3" eb="5">
      <t>ゲンカ</t>
    </rPh>
    <phoneticPr fontId="1"/>
  </si>
  <si>
    <t>直接人件費*α/（1-α）</t>
    <rPh sb="0" eb="2">
      <t>チョクセツ</t>
    </rPh>
    <rPh sb="2" eb="5">
      <t>ジンケンヒ</t>
    </rPh>
    <phoneticPr fontId="1"/>
  </si>
  <si>
    <t>α=0.35</t>
    <phoneticPr fontId="1"/>
  </si>
  <si>
    <t>　　電子成果品作成費</t>
    <rPh sb="2" eb="10">
      <t>デンシセイカヒンサクセイヒ</t>
    </rPh>
    <phoneticPr fontId="1"/>
  </si>
  <si>
    <t>高速料金</t>
    <rPh sb="0" eb="2">
      <t>コウソク</t>
    </rPh>
    <rPh sb="2" eb="4">
      <t>リョウキン</t>
    </rPh>
    <phoneticPr fontId="1"/>
  </si>
  <si>
    <t>第11号単価表</t>
    <rPh sb="0" eb="1">
      <t>ダイ</t>
    </rPh>
    <rPh sb="3" eb="4">
      <t>ゴウ</t>
    </rPh>
    <rPh sb="4" eb="6">
      <t>タンカ</t>
    </rPh>
    <rPh sb="6" eb="7">
      <t>ヒョウ</t>
    </rPh>
    <phoneticPr fontId="1"/>
  </si>
  <si>
    <t>その他の設計業務</t>
    <rPh sb="2" eb="3">
      <t>タ</t>
    </rPh>
    <rPh sb="4" eb="8">
      <t>セッケイギョウム</t>
    </rPh>
    <phoneticPr fontId="1"/>
  </si>
  <si>
    <t>5.1*直接人件費^0.38</t>
    <rPh sb="4" eb="6">
      <t>チョクセツ</t>
    </rPh>
    <rPh sb="6" eb="9">
      <t>ジンケンヒ</t>
    </rPh>
    <phoneticPr fontId="1"/>
  </si>
  <si>
    <t>β=0.35、端数調整</t>
    <rPh sb="7" eb="9">
      <t>ハスウ</t>
    </rPh>
    <rPh sb="9" eb="11">
      <t>チョウセイ</t>
    </rPh>
    <phoneticPr fontId="1"/>
  </si>
  <si>
    <t>第2号代価表</t>
    <rPh sb="0" eb="1">
      <t>ダイ</t>
    </rPh>
    <rPh sb="2" eb="3">
      <t>ゴウ</t>
    </rPh>
    <rPh sb="3" eb="5">
      <t>ダイカ</t>
    </rPh>
    <rPh sb="5" eb="6">
      <t>ヒョウ</t>
    </rPh>
    <phoneticPr fontId="1"/>
  </si>
  <si>
    <t>第1号代価表</t>
    <rPh sb="0" eb="1">
      <t>ダイ</t>
    </rPh>
    <rPh sb="2" eb="3">
      <t>ゴウ</t>
    </rPh>
    <rPh sb="3" eb="5">
      <t>ダイカ</t>
    </rPh>
    <rPh sb="5" eb="6">
      <t>ヒョウ</t>
    </rPh>
    <phoneticPr fontId="1"/>
  </si>
  <si>
    <t>　測量業務-直接人件費</t>
    <rPh sb="1" eb="3">
      <t>ソクリョウ</t>
    </rPh>
    <rPh sb="3" eb="5">
      <t>ギョウム</t>
    </rPh>
    <rPh sb="6" eb="8">
      <t>チョクセツ</t>
    </rPh>
    <rPh sb="8" eb="11">
      <t>ジンケンヒ</t>
    </rPh>
    <phoneticPr fontId="1"/>
  </si>
  <si>
    <t>現地踏査</t>
    <rPh sb="0" eb="2">
      <t>ゲンチ</t>
    </rPh>
    <rPh sb="2" eb="4">
      <t>トウサ</t>
    </rPh>
    <phoneticPr fontId="1"/>
  </si>
  <si>
    <t>現地測量</t>
    <rPh sb="0" eb="2">
      <t>ゲンチ</t>
    </rPh>
    <rPh sb="2" eb="4">
      <t>ソクリョウ</t>
    </rPh>
    <phoneticPr fontId="1"/>
  </si>
  <si>
    <t>資料整理とりまとめ</t>
    <phoneticPr fontId="1"/>
  </si>
  <si>
    <t>直接測量費</t>
    <rPh sb="0" eb="2">
      <t>チョクセツ</t>
    </rPh>
    <rPh sb="2" eb="4">
      <t>ソクリョウ</t>
    </rPh>
    <rPh sb="4" eb="5">
      <t>ヒ</t>
    </rPh>
    <phoneticPr fontId="1"/>
  </si>
  <si>
    <t>第3号代価表</t>
    <rPh sb="0" eb="1">
      <t>ダイ</t>
    </rPh>
    <rPh sb="2" eb="3">
      <t>ゴウ</t>
    </rPh>
    <rPh sb="3" eb="5">
      <t>ダイカ</t>
    </rPh>
    <rPh sb="5" eb="6">
      <t>ヒョウ</t>
    </rPh>
    <phoneticPr fontId="1"/>
  </si>
  <si>
    <t>第9号単価表</t>
    <rPh sb="0" eb="1">
      <t>ダイ</t>
    </rPh>
    <rPh sb="2" eb="3">
      <t>ゴウ</t>
    </rPh>
    <rPh sb="3" eb="5">
      <t>タンカ</t>
    </rPh>
    <rPh sb="5" eb="6">
      <t>ヒョウ</t>
    </rPh>
    <phoneticPr fontId="1"/>
  </si>
  <si>
    <t>第10号単価表</t>
    <rPh sb="0" eb="1">
      <t>ダイ</t>
    </rPh>
    <rPh sb="3" eb="4">
      <t>ゴウ</t>
    </rPh>
    <rPh sb="4" eb="6">
      <t>タンカ</t>
    </rPh>
    <rPh sb="6" eb="7">
      <t>ヒョウ</t>
    </rPh>
    <phoneticPr fontId="1"/>
  </si>
  <si>
    <t>2.3*直接人件費^0.44</t>
    <rPh sb="4" eb="6">
      <t>チョクセツ</t>
    </rPh>
    <rPh sb="6" eb="9">
      <t>ジンケンヒ</t>
    </rPh>
    <phoneticPr fontId="1"/>
  </si>
  <si>
    <t>%</t>
    <phoneticPr fontId="1"/>
  </si>
  <si>
    <t>業務原価*β/（1-β）以内</t>
    <rPh sb="0" eb="2">
      <t>ギョウム</t>
    </rPh>
    <rPh sb="2" eb="4">
      <t>ゲンカ</t>
    </rPh>
    <rPh sb="12" eb="14">
      <t>イナイ</t>
    </rPh>
    <phoneticPr fontId="1"/>
  </si>
  <si>
    <t>環境省九州地方環境事務所　沖縄奄美自然環境事務所</t>
    <rPh sb="0" eb="3">
      <t>カンキョウショウ</t>
    </rPh>
    <rPh sb="3" eb="5">
      <t>キュウシュウ</t>
    </rPh>
    <rPh sb="5" eb="7">
      <t>チホウ</t>
    </rPh>
    <rPh sb="7" eb="9">
      <t>カンキョウ</t>
    </rPh>
    <rPh sb="9" eb="12">
      <t>ジムショ</t>
    </rPh>
    <rPh sb="13" eb="15">
      <t>オキナワ</t>
    </rPh>
    <rPh sb="15" eb="17">
      <t>アマミ</t>
    </rPh>
    <rPh sb="17" eb="19">
      <t>シゼン</t>
    </rPh>
    <rPh sb="19" eb="21">
      <t>カンキョウ</t>
    </rPh>
    <rPh sb="21" eb="23">
      <t>ジム</t>
    </rPh>
    <rPh sb="23" eb="24">
      <t>ショ</t>
    </rPh>
    <phoneticPr fontId="1"/>
  </si>
  <si>
    <t>積算資料2025年4月号</t>
    <rPh sb="0" eb="2">
      <t>セキサン</t>
    </rPh>
    <rPh sb="2" eb="4">
      <t>シリョウ</t>
    </rPh>
    <rPh sb="8" eb="9">
      <t>ネン</t>
    </rPh>
    <rPh sb="10" eb="12">
      <t>ガツゴウ</t>
    </rPh>
    <phoneticPr fontId="1"/>
  </si>
  <si>
    <t>建設物価2025年4月号</t>
    <rPh sb="0" eb="2">
      <t>ケンセツ</t>
    </rPh>
    <rPh sb="2" eb="4">
      <t>ブッカ</t>
    </rPh>
    <phoneticPr fontId="1"/>
  </si>
  <si>
    <t>令和5年度建設機械等損料表</t>
    <rPh sb="0" eb="2">
      <t>レイワ</t>
    </rPh>
    <rPh sb="3" eb="5">
      <t>ネンド</t>
    </rPh>
    <rPh sb="5" eb="7">
      <t>ケンセツ</t>
    </rPh>
    <rPh sb="7" eb="9">
      <t>キカイ</t>
    </rPh>
    <rPh sb="9" eb="10">
      <t>トウ</t>
    </rPh>
    <rPh sb="10" eb="12">
      <t>ソンリョウ</t>
    </rPh>
    <rPh sb="12" eb="13">
      <t>ヒョウ</t>
    </rPh>
    <phoneticPr fontId="1"/>
  </si>
  <si>
    <t>・設計業務</t>
    <rPh sb="1" eb="3">
      <t>セッケイ</t>
    </rPh>
    <rPh sb="3" eb="5">
      <t>ギョウム</t>
    </rPh>
    <phoneticPr fontId="1"/>
  </si>
  <si>
    <t>・測量業務</t>
    <rPh sb="1" eb="3">
      <t>ソクリョウ</t>
    </rPh>
    <rPh sb="3" eb="5">
      <t>ギョウム</t>
    </rPh>
    <phoneticPr fontId="1"/>
  </si>
  <si>
    <t>上記にないものは見積による</t>
    <rPh sb="0" eb="2">
      <t>ジョウキ</t>
    </rPh>
    <rPh sb="8" eb="10">
      <t>ミツモリ</t>
    </rPh>
    <phoneticPr fontId="1"/>
  </si>
  <si>
    <t>照査</t>
    <rPh sb="0" eb="2">
      <t>ショウサ</t>
    </rPh>
    <phoneticPr fontId="1"/>
  </si>
  <si>
    <t>実施設計（基準面積2.0ha）を準用</t>
    <rPh sb="0" eb="2">
      <t>ジッシ</t>
    </rPh>
    <rPh sb="2" eb="4">
      <t>セッケイ</t>
    </rPh>
    <rPh sb="5" eb="7">
      <t>キジュン</t>
    </rPh>
    <rPh sb="7" eb="9">
      <t>メンセキ</t>
    </rPh>
    <rPh sb="16" eb="18">
      <t>ジュンヨウ</t>
    </rPh>
    <phoneticPr fontId="1"/>
  </si>
  <si>
    <t>〃</t>
    <phoneticPr fontId="1"/>
  </si>
  <si>
    <t>第12号単価表</t>
    <rPh sb="0" eb="1">
      <t>ダイ</t>
    </rPh>
    <rPh sb="3" eb="4">
      <t>ゴウ</t>
    </rPh>
    <rPh sb="4" eb="7">
      <t>タンカヒョウ</t>
    </rPh>
    <phoneticPr fontId="1"/>
  </si>
  <si>
    <t>設計業務等標準積算基準書（自然公園編）（令和7年4月改訂　環境省自然環境局自然環境整備課）</t>
    <rPh sb="0" eb="2">
      <t>セッケイ</t>
    </rPh>
    <rPh sb="2" eb="5">
      <t>ギョウムトウ</t>
    </rPh>
    <rPh sb="5" eb="7">
      <t>ヒョウジュン</t>
    </rPh>
    <rPh sb="7" eb="9">
      <t>セキサン</t>
    </rPh>
    <rPh sb="9" eb="12">
      <t>キジュンショ</t>
    </rPh>
    <rPh sb="13" eb="15">
      <t>シゼン</t>
    </rPh>
    <rPh sb="15" eb="17">
      <t>コウエン</t>
    </rPh>
    <rPh sb="17" eb="18">
      <t>ヘン</t>
    </rPh>
    <rPh sb="20" eb="22">
      <t>レイワ</t>
    </rPh>
    <rPh sb="23" eb="24">
      <t>ネン</t>
    </rPh>
    <rPh sb="25" eb="26">
      <t>ガツ</t>
    </rPh>
    <rPh sb="26" eb="28">
      <t>カイテイ</t>
    </rPh>
    <rPh sb="29" eb="32">
      <t>カンキョウショウ</t>
    </rPh>
    <rPh sb="32" eb="34">
      <t>シゼン</t>
    </rPh>
    <rPh sb="34" eb="37">
      <t>カンキョウキョク</t>
    </rPh>
    <rPh sb="37" eb="39">
      <t>シゼン</t>
    </rPh>
    <rPh sb="39" eb="41">
      <t>カンキョウ</t>
    </rPh>
    <rPh sb="41" eb="44">
      <t>セイビカ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</si>
</sst>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7" formatCode="&quot;¥&quot;#,##0_);[Red]\(&quot;¥&quot;#,##0\)"/>
    <numFmt numFmtId="178" formatCode="[$-411]ggge&quot;年度&quot;"/>
    <numFmt numFmtId="179" formatCode="&quot;第&quot;#&quot;号&quot;"/>
    <numFmt numFmtId="180" formatCode="0.0_);[Red]\(0.0\)"/>
    <numFmt numFmtId="183" formatCode="0.00_);[Red]\(0.00\)"/>
    <numFmt numFmtId="184" formatCode="@&quot;あ&quot;&quot;た&quot;&quot;り&quot;"/>
    <numFmt numFmtId="187" formatCode="&quot;直接人件費：\ &quot;###,###"/>
    <numFmt numFmtId="188" formatCode="0.0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7" fillId="0" borderId="0">
      <alignment vertical="center"/>
    </xf>
    <xf numFmtId="0" fontId="11" fillId="0" borderId="0"/>
    <xf numFmtId="38" fontId="12" fillId="0" borderId="0" applyFont="0" applyFill="0" applyBorder="0" applyAlignment="0" applyProtection="0">
      <alignment vertical="center"/>
    </xf>
    <xf numFmtId="0" fontId="13" fillId="0" borderId="0"/>
    <xf numFmtId="0" fontId="2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6" fillId="0" borderId="0"/>
  </cellStyleXfs>
  <cellXfs count="226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8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1" fillId="0" borderId="0" xfId="3"/>
    <xf numFmtId="0" fontId="10" fillId="0" borderId="24" xfId="2" applyFont="1" applyBorder="1">
      <alignment vertical="center"/>
    </xf>
    <xf numFmtId="0" fontId="10" fillId="0" borderId="25" xfId="2" applyFont="1" applyBorder="1">
      <alignment vertical="center"/>
    </xf>
    <xf numFmtId="0" fontId="10" fillId="0" borderId="26" xfId="2" applyFont="1" applyBorder="1">
      <alignment vertical="center"/>
    </xf>
    <xf numFmtId="0" fontId="10" fillId="0" borderId="25" xfId="2" applyFont="1" applyBorder="1" applyAlignment="1">
      <alignment vertical="center" wrapText="1"/>
    </xf>
    <xf numFmtId="0" fontId="10" fillId="0" borderId="27" xfId="2" applyFont="1" applyBorder="1">
      <alignment vertical="center"/>
    </xf>
    <xf numFmtId="0" fontId="8" fillId="0" borderId="0" xfId="2" applyFont="1">
      <alignment vertical="center"/>
    </xf>
    <xf numFmtId="0" fontId="10" fillId="0" borderId="5" xfId="2" applyFont="1" applyBorder="1">
      <alignment vertical="center"/>
    </xf>
    <xf numFmtId="0" fontId="10" fillId="0" borderId="19" xfId="2" applyFont="1" applyBorder="1" applyAlignment="1">
      <alignment horizontal="distributed" vertical="center" wrapText="1"/>
    </xf>
    <xf numFmtId="0" fontId="10" fillId="0" borderId="18" xfId="2" applyFont="1" applyBorder="1" applyAlignment="1">
      <alignment horizontal="distributed" vertical="center" wrapText="1" indent="1"/>
    </xf>
    <xf numFmtId="0" fontId="10" fillId="0" borderId="20" xfId="2" applyFont="1" applyBorder="1" applyAlignment="1">
      <alignment horizontal="distributed" vertical="center" wrapText="1"/>
    </xf>
    <xf numFmtId="0" fontId="10" fillId="0" borderId="21" xfId="2" applyFont="1" applyBorder="1" applyAlignment="1">
      <alignment horizontal="distributed" vertical="center" wrapText="1"/>
    </xf>
    <xf numFmtId="0" fontId="10" fillId="0" borderId="22" xfId="2" applyFont="1" applyBorder="1" applyAlignment="1">
      <alignment horizontal="distributed" vertical="center" wrapText="1"/>
    </xf>
    <xf numFmtId="0" fontId="10" fillId="0" borderId="23" xfId="2" applyFont="1" applyBorder="1" applyAlignment="1">
      <alignment horizontal="left" vertical="center" shrinkToFit="1"/>
    </xf>
    <xf numFmtId="0" fontId="10" fillId="0" borderId="0" xfId="5" applyFont="1"/>
    <xf numFmtId="0" fontId="15" fillId="0" borderId="0" xfId="5" applyFont="1" applyAlignment="1">
      <alignment horizontal="center"/>
    </xf>
    <xf numFmtId="3" fontId="15" fillId="0" borderId="0" xfId="4" applyNumberFormat="1" applyFont="1" applyBorder="1" applyAlignment="1"/>
    <xf numFmtId="0" fontId="15" fillId="0" borderId="0" xfId="5" applyFont="1"/>
    <xf numFmtId="0" fontId="8" fillId="0" borderId="0" xfId="5" applyFont="1" applyAlignment="1">
      <alignment vertical="center"/>
    </xf>
    <xf numFmtId="0" fontId="17" fillId="0" borderId="0" xfId="5" applyFont="1" applyAlignment="1">
      <alignment horizontal="center" vertical="center"/>
    </xf>
    <xf numFmtId="0" fontId="18" fillId="0" borderId="3" xfId="5" applyFont="1" applyBorder="1"/>
    <xf numFmtId="3" fontId="18" fillId="0" borderId="3" xfId="5" applyNumberFormat="1" applyFont="1" applyBorder="1"/>
    <xf numFmtId="3" fontId="15" fillId="0" borderId="3" xfId="4" applyNumberFormat="1" applyFont="1" applyBorder="1" applyAlignment="1"/>
    <xf numFmtId="0" fontId="15" fillId="0" borderId="9" xfId="5" applyFont="1" applyBorder="1" applyAlignment="1">
      <alignment horizontal="center"/>
    </xf>
    <xf numFmtId="0" fontId="15" fillId="0" borderId="10" xfId="5" applyFont="1" applyBorder="1" applyAlignment="1">
      <alignment horizontal="center"/>
    </xf>
    <xf numFmtId="0" fontId="18" fillId="0" borderId="6" xfId="5" applyFont="1" applyBorder="1"/>
    <xf numFmtId="0" fontId="15" fillId="0" borderId="1" xfId="5" applyFont="1" applyBorder="1" applyAlignment="1">
      <alignment horizontal="center"/>
    </xf>
    <xf numFmtId="0" fontId="15" fillId="0" borderId="13" xfId="5" applyFont="1" applyBorder="1"/>
    <xf numFmtId="0" fontId="15" fillId="0" borderId="14" xfId="5" applyFont="1" applyBorder="1"/>
    <xf numFmtId="3" fontId="15" fillId="0" borderId="1" xfId="4" applyNumberFormat="1" applyFont="1" applyBorder="1" applyAlignment="1"/>
    <xf numFmtId="0" fontId="15" fillId="0" borderId="2" xfId="5" applyFont="1" applyBorder="1" applyAlignment="1">
      <alignment horizontal="center"/>
    </xf>
    <xf numFmtId="3" fontId="15" fillId="0" borderId="2" xfId="4" applyNumberFormat="1" applyFont="1" applyBorder="1" applyAlignment="1"/>
    <xf numFmtId="0" fontId="15" fillId="0" borderId="2" xfId="5" applyFont="1" applyBorder="1"/>
    <xf numFmtId="180" fontId="18" fillId="0" borderId="3" xfId="5" applyNumberFormat="1" applyFont="1" applyBorder="1"/>
    <xf numFmtId="180" fontId="15" fillId="0" borderId="1" xfId="4" applyNumberFormat="1" applyFont="1" applyFill="1" applyBorder="1" applyAlignment="1"/>
    <xf numFmtId="180" fontId="15" fillId="0" borderId="3" xfId="4" applyNumberFormat="1" applyFont="1" applyBorder="1" applyAlignment="1"/>
    <xf numFmtId="180" fontId="15" fillId="0" borderId="1" xfId="4" applyNumberFormat="1" applyFont="1" applyBorder="1" applyAlignment="1"/>
    <xf numFmtId="0" fontId="15" fillId="0" borderId="4" xfId="5" applyFont="1" applyBorder="1" applyAlignment="1">
      <alignment horizontal="center"/>
    </xf>
    <xf numFmtId="3" fontId="15" fillId="0" borderId="4" xfId="4" applyNumberFormat="1" applyFont="1" applyBorder="1" applyAlignment="1"/>
    <xf numFmtId="0" fontId="15" fillId="0" borderId="4" xfId="5" applyFont="1" applyBorder="1"/>
    <xf numFmtId="0" fontId="15" fillId="0" borderId="4" xfId="5" applyFont="1" applyBorder="1" applyAlignment="1">
      <alignment vertical="center"/>
    </xf>
    <xf numFmtId="0" fontId="15" fillId="0" borderId="0" xfId="5" applyFont="1" applyAlignment="1">
      <alignment vertical="center"/>
    </xf>
    <xf numFmtId="0" fontId="15" fillId="0" borderId="9" xfId="5" applyFont="1" applyBorder="1"/>
    <xf numFmtId="0" fontId="15" fillId="0" borderId="10" xfId="5" applyFont="1" applyBorder="1"/>
    <xf numFmtId="0" fontId="15" fillId="0" borderId="11" xfId="5" applyFont="1" applyBorder="1"/>
    <xf numFmtId="0" fontId="15" fillId="0" borderId="12" xfId="5" applyFont="1" applyBorder="1"/>
    <xf numFmtId="0" fontId="15" fillId="0" borderId="13" xfId="5" applyFont="1" applyBorder="1" applyAlignment="1">
      <alignment shrinkToFit="1"/>
    </xf>
    <xf numFmtId="0" fontId="15" fillId="0" borderId="14" xfId="5" applyFont="1" applyBorder="1" applyAlignment="1">
      <alignment shrinkToFit="1"/>
    </xf>
    <xf numFmtId="0" fontId="15" fillId="0" borderId="3" xfId="5" applyFont="1" applyBorder="1" applyAlignment="1">
      <alignment horizontal="center" vertical="center"/>
    </xf>
    <xf numFmtId="3" fontId="15" fillId="0" borderId="3" xfId="5" applyNumberFormat="1" applyFont="1" applyBorder="1" applyAlignment="1">
      <alignment horizontal="center" vertical="center"/>
    </xf>
    <xf numFmtId="38" fontId="0" fillId="0" borderId="0" xfId="4" applyFont="1">
      <alignment vertical="center"/>
    </xf>
    <xf numFmtId="3" fontId="15" fillId="0" borderId="0" xfId="5" applyNumberFormat="1" applyFont="1"/>
    <xf numFmtId="0" fontId="0" fillId="0" borderId="1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180" fontId="15" fillId="0" borderId="0" xfId="4" applyNumberFormat="1" applyFont="1" applyFill="1" applyBorder="1" applyAlignment="1"/>
    <xf numFmtId="180" fontId="18" fillId="0" borderId="6" xfId="5" applyNumberFormat="1" applyFont="1" applyBorder="1"/>
    <xf numFmtId="180" fontId="0" fillId="0" borderId="0" xfId="0" applyNumberFormat="1">
      <alignment vertical="center"/>
    </xf>
    <xf numFmtId="0" fontId="14" fillId="0" borderId="0" xfId="5" applyFont="1" applyAlignment="1">
      <alignment horizontal="center"/>
    </xf>
    <xf numFmtId="179" fontId="15" fillId="0" borderId="9" xfId="5" applyNumberFormat="1" applyFont="1" applyBorder="1" applyAlignment="1">
      <alignment horizontal="left" vertical="center"/>
    </xf>
    <xf numFmtId="0" fontId="15" fillId="0" borderId="3" xfId="5" applyFont="1" applyBorder="1"/>
    <xf numFmtId="0" fontId="15" fillId="0" borderId="1" xfId="5" applyFont="1" applyBorder="1"/>
    <xf numFmtId="0" fontId="15" fillId="0" borderId="6" xfId="5" applyFont="1" applyBorder="1"/>
    <xf numFmtId="0" fontId="15" fillId="0" borderId="3" xfId="5" applyFont="1" applyBorder="1" applyAlignment="1">
      <alignment horizontal="left"/>
    </xf>
    <xf numFmtId="0" fontId="15" fillId="0" borderId="13" xfId="5" applyFont="1" applyBorder="1" applyAlignment="1">
      <alignment horizontal="left"/>
    </xf>
    <xf numFmtId="0" fontId="15" fillId="0" borderId="17" xfId="5" applyFont="1" applyBorder="1" applyAlignment="1">
      <alignment horizontal="left"/>
    </xf>
    <xf numFmtId="0" fontId="15" fillId="0" borderId="2" xfId="5" applyFont="1" applyBorder="1" applyAlignment="1">
      <alignment horizontal="left"/>
    </xf>
    <xf numFmtId="0" fontId="15" fillId="0" borderId="0" xfId="5" applyFont="1" applyAlignment="1">
      <alignment horizontal="left"/>
    </xf>
    <xf numFmtId="180" fontId="15" fillId="0" borderId="4" xfId="4" applyNumberFormat="1" applyFont="1" applyFill="1" applyBorder="1" applyAlignment="1"/>
    <xf numFmtId="3" fontId="15" fillId="0" borderId="0" xfId="4" applyNumberFormat="1" applyFont="1" applyBorder="1" applyAlignment="1">
      <alignment horizontal="right"/>
    </xf>
    <xf numFmtId="3" fontId="18" fillId="0" borderId="3" xfId="5" applyNumberFormat="1" applyFont="1" applyBorder="1" applyAlignment="1">
      <alignment horizontal="right"/>
    </xf>
    <xf numFmtId="3" fontId="15" fillId="0" borderId="1" xfId="4" applyNumberFormat="1" applyFont="1" applyBorder="1" applyAlignment="1">
      <alignment horizontal="right"/>
    </xf>
    <xf numFmtId="3" fontId="18" fillId="0" borderId="6" xfId="5" applyNumberFormat="1" applyFont="1" applyBorder="1" applyAlignment="1">
      <alignment horizontal="right"/>
    </xf>
    <xf numFmtId="3" fontId="15" fillId="0" borderId="4" xfId="4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0" fillId="0" borderId="0" xfId="5" applyFont="1" applyAlignment="1">
      <alignment horizontal="center" vertical="center"/>
    </xf>
    <xf numFmtId="180" fontId="15" fillId="0" borderId="0" xfId="4" applyNumberFormat="1" applyFont="1" applyBorder="1" applyAlignment="1"/>
    <xf numFmtId="180" fontId="15" fillId="0" borderId="6" xfId="4" applyNumberFormat="1" applyFont="1" applyBorder="1" applyAlignment="1"/>
    <xf numFmtId="180" fontId="15" fillId="0" borderId="4" xfId="4" applyNumberFormat="1" applyFont="1" applyBorder="1" applyAlignment="1"/>
    <xf numFmtId="3" fontId="0" fillId="0" borderId="2" xfId="0" applyNumberFormat="1" applyBorder="1">
      <alignment vertical="center"/>
    </xf>
    <xf numFmtId="3" fontId="0" fillId="0" borderId="0" xfId="0" applyNumberFormat="1">
      <alignment vertical="center"/>
    </xf>
    <xf numFmtId="38" fontId="0" fillId="0" borderId="2" xfId="4" applyFont="1" applyBorder="1">
      <alignment vertical="center"/>
    </xf>
    <xf numFmtId="38" fontId="0" fillId="0" borderId="2" xfId="0" applyNumberFormat="1" applyBorder="1">
      <alignment vertical="center"/>
    </xf>
    <xf numFmtId="0" fontId="10" fillId="0" borderId="24" xfId="2" applyFont="1" applyBorder="1" applyAlignment="1">
      <alignment vertical="center" shrinkToFit="1"/>
    </xf>
    <xf numFmtId="0" fontId="15" fillId="0" borderId="0" xfId="5" applyFont="1" applyAlignment="1">
      <alignment horizontal="center" vertical="center"/>
    </xf>
    <xf numFmtId="179" fontId="15" fillId="2" borderId="11" xfId="5" applyNumberFormat="1" applyFont="1" applyFill="1" applyBorder="1" applyAlignment="1">
      <alignment horizontal="left" vertical="center"/>
    </xf>
    <xf numFmtId="0" fontId="15" fillId="2" borderId="12" xfId="5" applyFont="1" applyFill="1" applyBorder="1" applyAlignment="1">
      <alignment vertical="center"/>
    </xf>
    <xf numFmtId="183" fontId="15" fillId="0" borderId="1" xfId="4" applyNumberFormat="1" applyFont="1" applyFill="1" applyBorder="1" applyAlignment="1"/>
    <xf numFmtId="183" fontId="15" fillId="0" borderId="0" xfId="4" applyNumberFormat="1" applyFont="1" applyFill="1" applyBorder="1" applyAlignment="1"/>
    <xf numFmtId="183" fontId="15" fillId="0" borderId="0" xfId="5" applyNumberFormat="1" applyFont="1" applyAlignment="1">
      <alignment horizontal="center" vertical="center"/>
    </xf>
    <xf numFmtId="183" fontId="15" fillId="0" borderId="3" xfId="5" applyNumberFormat="1" applyFont="1" applyBorder="1" applyAlignment="1">
      <alignment horizontal="center" vertical="center"/>
    </xf>
    <xf numFmtId="183" fontId="18" fillId="0" borderId="3" xfId="5" applyNumberFormat="1" applyFont="1" applyBorder="1"/>
    <xf numFmtId="183" fontId="18" fillId="0" borderId="6" xfId="5" applyNumberFormat="1" applyFont="1" applyBorder="1"/>
    <xf numFmtId="183" fontId="15" fillId="0" borderId="2" xfId="4" applyNumberFormat="1" applyFont="1" applyFill="1" applyBorder="1" applyAlignment="1"/>
    <xf numFmtId="183" fontId="0" fillId="0" borderId="0" xfId="0" applyNumberFormat="1">
      <alignment vertical="center"/>
    </xf>
    <xf numFmtId="0" fontId="0" fillId="3" borderId="8" xfId="0" applyFill="1" applyBorder="1" applyAlignment="1">
      <alignment horizontal="left" vertical="center" shrinkToFit="1"/>
    </xf>
    <xf numFmtId="0" fontId="19" fillId="0" borderId="0" xfId="5" applyFont="1" applyAlignment="1">
      <alignment horizontal="center" vertical="center"/>
    </xf>
    <xf numFmtId="184" fontId="15" fillId="2" borderId="10" xfId="5" applyNumberFormat="1" applyFont="1" applyFill="1" applyBorder="1" applyAlignment="1">
      <alignment vertical="center" shrinkToFit="1"/>
    </xf>
    <xf numFmtId="0" fontId="15" fillId="0" borderId="14" xfId="5" applyFont="1" applyBorder="1" applyAlignment="1">
      <alignment horizontal="left"/>
    </xf>
    <xf numFmtId="0" fontId="15" fillId="0" borderId="1" xfId="5" applyFont="1" applyBorder="1" applyAlignment="1">
      <alignment horizontal="right"/>
    </xf>
    <xf numFmtId="0" fontId="15" fillId="0" borderId="9" xfId="5" applyFont="1" applyBorder="1" applyAlignment="1">
      <alignment horizontal="left"/>
    </xf>
    <xf numFmtId="0" fontId="15" fillId="0" borderId="10" xfId="5" applyFont="1" applyBorder="1" applyAlignment="1">
      <alignment horizontal="left" shrinkToFit="1"/>
    </xf>
    <xf numFmtId="0" fontId="15" fillId="0" borderId="10" xfId="5" applyFont="1" applyBorder="1" applyAlignment="1">
      <alignment horizontal="center" shrinkToFit="1"/>
    </xf>
    <xf numFmtId="0" fontId="15" fillId="0" borderId="0" xfId="5" applyFont="1" applyAlignment="1">
      <alignment shrinkToFit="1"/>
    </xf>
    <xf numFmtId="0" fontId="15" fillId="0" borderId="10" xfId="5" applyFont="1" applyBorder="1" applyAlignment="1">
      <alignment vertical="center" shrinkToFit="1"/>
    </xf>
    <xf numFmtId="0" fontId="15" fillId="0" borderId="12" xfId="5" applyFont="1" applyBorder="1" applyAlignment="1">
      <alignment vertical="center" shrinkToFit="1"/>
    </xf>
    <xf numFmtId="0" fontId="15" fillId="0" borderId="4" xfId="5" applyFont="1" applyBorder="1" applyAlignment="1">
      <alignment shrinkToFit="1"/>
    </xf>
    <xf numFmtId="0" fontId="0" fillId="0" borderId="14" xfId="0" quotePrefix="1" applyBorder="1" applyAlignment="1">
      <alignment vertical="center" shrinkToFit="1"/>
    </xf>
    <xf numFmtId="0" fontId="15" fillId="0" borderId="9" xfId="5" applyFont="1" applyBorder="1" applyAlignment="1">
      <alignment horizontal="center" shrinkToFit="1"/>
    </xf>
    <xf numFmtId="0" fontId="15" fillId="0" borderId="13" xfId="5" applyFont="1" applyBorder="1" applyAlignment="1">
      <alignment horizontal="center" shrinkToFit="1"/>
    </xf>
    <xf numFmtId="0" fontId="15" fillId="0" borderId="14" xfId="5" applyFont="1" applyBorder="1" applyAlignment="1">
      <alignment horizontal="center" shrinkToFit="1"/>
    </xf>
    <xf numFmtId="0" fontId="19" fillId="0" borderId="4" xfId="5" applyFont="1" applyBorder="1" applyAlignment="1">
      <alignment horizontal="center" vertical="center"/>
    </xf>
    <xf numFmtId="180" fontId="15" fillId="0" borderId="3" xfId="5" applyNumberFormat="1" applyFont="1" applyBorder="1" applyAlignment="1">
      <alignment horizontal="center" vertical="center"/>
    </xf>
    <xf numFmtId="180" fontId="15" fillId="0" borderId="1" xfId="5" applyNumberFormat="1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3" fontId="15" fillId="0" borderId="1" xfId="5" applyNumberFormat="1" applyFont="1" applyBorder="1" applyAlignment="1">
      <alignment horizontal="center" vertical="center"/>
    </xf>
    <xf numFmtId="3" fontId="15" fillId="0" borderId="6" xfId="5" applyNumberFormat="1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15" fillId="0" borderId="14" xfId="5" applyFont="1" applyBorder="1" applyAlignment="1">
      <alignment vertical="center" shrinkToFit="1"/>
    </xf>
    <xf numFmtId="179" fontId="0" fillId="0" borderId="0" xfId="0" applyNumberFormat="1" applyAlignment="1">
      <alignment horizontal="left" vertical="center"/>
    </xf>
    <xf numFmtId="180" fontId="0" fillId="0" borderId="4" xfId="0" applyNumberFormat="1" applyBorder="1">
      <alignment vertical="center"/>
    </xf>
    <xf numFmtId="38" fontId="0" fillId="0" borderId="2" xfId="4" applyFont="1" applyFill="1" applyBorder="1">
      <alignment vertical="center"/>
    </xf>
    <xf numFmtId="0" fontId="20" fillId="0" borderId="11" xfId="0" applyFont="1" applyBorder="1" applyAlignment="1">
      <alignment vertical="center" shrinkToFit="1"/>
    </xf>
    <xf numFmtId="38" fontId="23" fillId="0" borderId="2" xfId="4" applyFont="1" applyBorder="1">
      <alignment vertical="center"/>
    </xf>
    <xf numFmtId="0" fontId="15" fillId="0" borderId="9" xfId="5" applyFont="1" applyBorder="1" applyAlignment="1">
      <alignment horizontal="left" shrinkToFit="1"/>
    </xf>
    <xf numFmtId="187" fontId="0" fillId="0" borderId="12" xfId="0" applyNumberFormat="1" applyBorder="1" applyAlignment="1">
      <alignment horizontal="left" vertical="center" shrinkToFit="1"/>
    </xf>
    <xf numFmtId="0" fontId="24" fillId="0" borderId="9" xfId="5" applyFont="1" applyBorder="1" applyAlignment="1">
      <alignment horizontal="left" vertical="top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38" fontId="0" fillId="0" borderId="29" xfId="4" applyFont="1" applyBorder="1" applyAlignment="1">
      <alignment horizontal="center" vertical="center"/>
    </xf>
    <xf numFmtId="188" fontId="0" fillId="0" borderId="2" xfId="0" applyNumberFormat="1" applyBorder="1">
      <alignment vertical="center"/>
    </xf>
    <xf numFmtId="188" fontId="0" fillId="0" borderId="0" xfId="0" applyNumberFormat="1">
      <alignment vertical="center"/>
    </xf>
    <xf numFmtId="179" fontId="15" fillId="0" borderId="11" xfId="5" applyNumberFormat="1" applyFont="1" applyBorder="1" applyAlignment="1">
      <alignment horizontal="left"/>
    </xf>
    <xf numFmtId="0" fontId="14" fillId="0" borderId="0" xfId="5" applyFont="1" applyAlignment="1">
      <alignment horizontal="left"/>
    </xf>
    <xf numFmtId="179" fontId="15" fillId="0" borderId="9" xfId="5" applyNumberFormat="1" applyFont="1" applyBorder="1" applyAlignment="1">
      <alignment horizontal="left"/>
    </xf>
    <xf numFmtId="0" fontId="15" fillId="0" borderId="1" xfId="5" applyFont="1" applyBorder="1" applyAlignment="1">
      <alignment horizontal="left"/>
    </xf>
    <xf numFmtId="0" fontId="15" fillId="0" borderId="6" xfId="5" applyFont="1" applyBorder="1" applyAlignment="1">
      <alignment horizontal="left"/>
    </xf>
    <xf numFmtId="0" fontId="15" fillId="0" borderId="4" xfId="5" applyFont="1" applyBorder="1" applyAlignment="1">
      <alignment horizontal="left"/>
    </xf>
    <xf numFmtId="0" fontId="21" fillId="0" borderId="1" xfId="5" applyFont="1" applyBorder="1" applyAlignment="1">
      <alignment horizontal="left"/>
    </xf>
    <xf numFmtId="0" fontId="0" fillId="0" borderId="0" xfId="0" applyAlignment="1">
      <alignment horizontal="left"/>
    </xf>
    <xf numFmtId="0" fontId="22" fillId="0" borderId="1" xfId="5" applyFont="1" applyBorder="1" applyAlignment="1">
      <alignment horizontal="left"/>
    </xf>
    <xf numFmtId="0" fontId="0" fillId="0" borderId="12" xfId="0" applyBorder="1" applyAlignment="1">
      <alignment vertical="center" shrinkToFit="1"/>
    </xf>
    <xf numFmtId="0" fontId="21" fillId="0" borderId="1" xfId="5" applyFont="1" applyBorder="1" applyAlignment="1">
      <alignment horizontal="left" shrinkToFit="1"/>
    </xf>
    <xf numFmtId="0" fontId="24" fillId="0" borderId="1" xfId="5" applyFont="1" applyBorder="1" applyAlignment="1">
      <alignment horizontal="left" shrinkToFit="1"/>
    </xf>
    <xf numFmtId="0" fontId="0" fillId="0" borderId="30" xfId="0" applyBorder="1" applyAlignment="1">
      <alignment horizontal="center" vertical="center" shrinkToFit="1"/>
    </xf>
    <xf numFmtId="3" fontId="15" fillId="0" borderId="3" xfId="5" applyNumberFormat="1" applyFont="1" applyBorder="1"/>
    <xf numFmtId="38" fontId="0" fillId="0" borderId="0" xfId="4" applyFont="1" applyFill="1" applyBorder="1">
      <alignment vertical="center"/>
    </xf>
    <xf numFmtId="38" fontId="0" fillId="0" borderId="0" xfId="4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2" xfId="0" applyBorder="1" applyAlignment="1">
      <alignment horizontal="left" vertical="top" shrinkToFi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10" fillId="0" borderId="9" xfId="5" applyFont="1" applyBorder="1" applyAlignment="1">
      <alignment horizontal="center" shrinkToFit="1"/>
    </xf>
    <xf numFmtId="0" fontId="10" fillId="0" borderId="10" xfId="5" applyFont="1" applyBorder="1" applyAlignment="1">
      <alignment horizontal="center" shrinkToFit="1"/>
    </xf>
    <xf numFmtId="0" fontId="15" fillId="0" borderId="13" xfId="5" applyFont="1" applyBorder="1" applyAlignment="1">
      <alignment shrinkToFit="1"/>
    </xf>
    <xf numFmtId="0" fontId="15" fillId="0" borderId="14" xfId="5" applyFont="1" applyBorder="1" applyAlignment="1">
      <alignment shrinkToFit="1"/>
    </xf>
    <xf numFmtId="0" fontId="15" fillId="0" borderId="9" xfId="5" applyFont="1" applyBorder="1" applyAlignment="1">
      <alignment horizontal="center"/>
    </xf>
    <xf numFmtId="0" fontId="15" fillId="0" borderId="10" xfId="5" applyFont="1" applyBorder="1" applyAlignment="1">
      <alignment horizontal="center"/>
    </xf>
    <xf numFmtId="180" fontId="15" fillId="0" borderId="3" xfId="5" applyNumberFormat="1" applyFont="1" applyBorder="1" applyAlignment="1">
      <alignment horizontal="center" vertical="center" wrapText="1"/>
    </xf>
    <xf numFmtId="180" fontId="15" fillId="0" borderId="1" xfId="5" applyNumberFormat="1" applyFont="1" applyBorder="1" applyAlignment="1">
      <alignment horizontal="center" vertical="center" wrapText="1"/>
    </xf>
    <xf numFmtId="3" fontId="15" fillId="0" borderId="3" xfId="5" applyNumberFormat="1" applyFont="1" applyBorder="1" applyAlignment="1">
      <alignment horizontal="center" vertical="center"/>
    </xf>
    <xf numFmtId="3" fontId="15" fillId="0" borderId="1" xfId="5" applyNumberFormat="1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0" fontId="15" fillId="0" borderId="13" xfId="5" applyFont="1" applyBorder="1"/>
    <xf numFmtId="0" fontId="15" fillId="0" borderId="14" xfId="5" applyFont="1" applyBorder="1"/>
    <xf numFmtId="0" fontId="15" fillId="0" borderId="13" xfId="5" applyFont="1" applyBorder="1" applyAlignment="1">
      <alignment horizontal="center" shrinkToFit="1"/>
    </xf>
    <xf numFmtId="0" fontId="15" fillId="0" borderId="14" xfId="5" applyFont="1" applyBorder="1" applyAlignment="1">
      <alignment horizontal="center" shrinkToFit="1"/>
    </xf>
    <xf numFmtId="0" fontId="15" fillId="0" borderId="3" xfId="5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180" fontId="15" fillId="0" borderId="3" xfId="5" applyNumberFormat="1" applyFont="1" applyBorder="1" applyAlignment="1">
      <alignment horizontal="center" vertical="center"/>
    </xf>
    <xf numFmtId="180" fontId="15" fillId="0" borderId="1" xfId="5" applyNumberFormat="1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/>
    </xf>
    <xf numFmtId="0" fontId="15" fillId="0" borderId="14" xfId="5" applyFont="1" applyBorder="1" applyAlignment="1">
      <alignment horizontal="center"/>
    </xf>
    <xf numFmtId="3" fontId="15" fillId="0" borderId="6" xfId="5" applyNumberFormat="1" applyFont="1" applyBorder="1" applyAlignment="1">
      <alignment horizontal="center" vertical="center"/>
    </xf>
    <xf numFmtId="0" fontId="15" fillId="0" borderId="13" xfId="5" applyFont="1" applyBorder="1" applyAlignment="1">
      <alignment horizontal="left" shrinkToFit="1"/>
    </xf>
    <xf numFmtId="0" fontId="15" fillId="0" borderId="14" xfId="5" applyFont="1" applyBorder="1" applyAlignment="1">
      <alignment horizontal="left" shrinkToFit="1"/>
    </xf>
    <xf numFmtId="0" fontId="15" fillId="0" borderId="9" xfId="5" applyFont="1" applyBorder="1" applyAlignment="1">
      <alignment horizontal="center" shrinkToFit="1"/>
    </xf>
    <xf numFmtId="0" fontId="15" fillId="0" borderId="10" xfId="5" applyFont="1" applyBorder="1" applyAlignment="1">
      <alignment horizontal="center" shrinkToFit="1"/>
    </xf>
    <xf numFmtId="0" fontId="24" fillId="0" borderId="9" xfId="5" applyFont="1" applyBorder="1" applyAlignment="1">
      <alignment horizontal="center" shrinkToFit="1"/>
    </xf>
    <xf numFmtId="0" fontId="24" fillId="0" borderId="10" xfId="5" applyFont="1" applyBorder="1" applyAlignment="1">
      <alignment horizontal="center" shrinkToFit="1"/>
    </xf>
    <xf numFmtId="180" fontId="19" fillId="0" borderId="4" xfId="5" applyNumberFormat="1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/>
    </xf>
    <xf numFmtId="0" fontId="15" fillId="0" borderId="9" xfId="5" applyFont="1" applyBorder="1" applyAlignment="1">
      <alignment horizontal="left" shrinkToFit="1"/>
    </xf>
    <xf numFmtId="0" fontId="15" fillId="0" borderId="10" xfId="5" applyFont="1" applyBorder="1" applyAlignment="1">
      <alignment horizontal="left" shrinkToFit="1"/>
    </xf>
    <xf numFmtId="0" fontId="15" fillId="0" borderId="9" xfId="5" applyFont="1" applyBorder="1" applyAlignment="1">
      <alignment horizontal="center" wrapText="1"/>
    </xf>
    <xf numFmtId="0" fontId="15" fillId="0" borderId="10" xfId="5" applyFont="1" applyBorder="1" applyAlignment="1">
      <alignment horizontal="center" wrapText="1"/>
    </xf>
    <xf numFmtId="0" fontId="15" fillId="0" borderId="13" xfId="5" applyFont="1" applyBorder="1" applyAlignment="1">
      <alignment horizontal="center" wrapText="1"/>
    </xf>
    <xf numFmtId="0" fontId="15" fillId="0" borderId="14" xfId="5" applyFont="1" applyBorder="1" applyAlignment="1">
      <alignment horizontal="center" wrapText="1"/>
    </xf>
  </cellXfs>
  <cellStyles count="10">
    <cellStyle name="桁区切り" xfId="4" builtinId="6"/>
    <cellStyle name="桁区切り 2 3" xfId="8" xr:uid="{DA9B27F4-B144-44DB-A5DD-8026BEBA40A5}"/>
    <cellStyle name="桁区切り 4 2" xfId="7" xr:uid="{CED140B4-5697-4668-916D-614D08E52E30}"/>
    <cellStyle name="標準" xfId="0" builtinId="0"/>
    <cellStyle name="標準 2 2 2 2" xfId="1" xr:uid="{A271CBB4-2747-4B51-B78A-9CBBDABC7C01}"/>
    <cellStyle name="標準 2 3" xfId="3" xr:uid="{396CD09F-E8E0-4F57-A994-BDD8DA2A02E8}"/>
    <cellStyle name="標準 3 3" xfId="9" xr:uid="{59238756-68CF-4A9A-81BB-3B2D85F70B4D}"/>
    <cellStyle name="標準 6" xfId="6" xr:uid="{D29DA035-B355-4EC8-A6B8-AC29519BFDA8}"/>
    <cellStyle name="標準_標準内訳書式_自然公園_H18版" xfId="2" xr:uid="{32903888-9219-46BD-BC75-92039A1EE3C2}"/>
    <cellStyle name="標準_和琴工事費内訳" xfId="5" xr:uid="{4816F340-6AD4-4929-8F69-E43FBE160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F6B0-E044-4364-8278-F9BFCEE5C271}">
  <sheetPr codeName="Sheet3">
    <tabColor theme="4" tint="0.79998168889431442"/>
  </sheetPr>
  <dimension ref="A1:I19"/>
  <sheetViews>
    <sheetView tabSelected="1" view="pageBreakPreview" zoomScale="85" zoomScaleNormal="100" zoomScaleSheetLayoutView="85" workbookViewId="0">
      <selection activeCell="H20" sqref="H20"/>
    </sheetView>
  </sheetViews>
  <sheetFormatPr defaultRowHeight="18.75"/>
  <cols>
    <col min="1" max="1" width="3.625" customWidth="1"/>
    <col min="2" max="3" width="15.625" customWidth="1"/>
    <col min="7" max="8" width="15.625" customWidth="1"/>
    <col min="9" max="9" width="3.625" customWidth="1"/>
  </cols>
  <sheetData>
    <row r="1" spans="1:9">
      <c r="A1" s="2"/>
      <c r="B1" s="3"/>
      <c r="C1" s="3"/>
      <c r="D1" s="3"/>
      <c r="E1" s="3"/>
      <c r="F1" s="3"/>
      <c r="G1" s="3"/>
      <c r="H1" s="3"/>
      <c r="I1" s="4"/>
    </row>
    <row r="2" spans="1:9">
      <c r="A2" s="5"/>
      <c r="B2" s="11" t="s">
        <v>4</v>
      </c>
      <c r="C2" s="12">
        <f ca="1">TODAY()</f>
        <v>45793</v>
      </c>
      <c r="I2" s="6"/>
    </row>
    <row r="3" spans="1:9">
      <c r="A3" s="5"/>
      <c r="B3" s="1" t="s">
        <v>5</v>
      </c>
      <c r="C3" s="13" t="str">
        <f>'内訳書表紙 '!C2</f>
        <v>やんばる国立公園</v>
      </c>
      <c r="I3" s="6"/>
    </row>
    <row r="4" spans="1:9">
      <c r="A4" s="5"/>
      <c r="B4" s="11"/>
      <c r="I4" s="6"/>
    </row>
    <row r="5" spans="1:9" ht="33">
      <c r="A5" s="5"/>
      <c r="B5" s="11"/>
      <c r="D5" s="173" t="s">
        <v>0</v>
      </c>
      <c r="E5" s="173"/>
      <c r="F5" s="173"/>
      <c r="I5" s="6"/>
    </row>
    <row r="6" spans="1:9">
      <c r="A6" s="5"/>
      <c r="B6" s="11"/>
      <c r="I6" s="6"/>
    </row>
    <row r="7" spans="1:9" ht="18" customHeight="1">
      <c r="A7" s="5"/>
      <c r="B7" s="11" t="s">
        <v>6</v>
      </c>
      <c r="C7" s="174" t="str">
        <f>'内訳書表紙 '!C8</f>
        <v>令和6年度（繰越）やんばる世界遺産センター外構工事に係る発注者支援業務</v>
      </c>
      <c r="D7" s="174"/>
      <c r="E7" s="174"/>
      <c r="F7" s="174"/>
      <c r="G7" s="174"/>
      <c r="I7" s="6"/>
    </row>
    <row r="8" spans="1:9">
      <c r="A8" s="5"/>
      <c r="B8" s="11"/>
      <c r="I8" s="6"/>
    </row>
    <row r="9" spans="1:9">
      <c r="A9" s="5"/>
      <c r="B9" s="11" t="s">
        <v>7</v>
      </c>
      <c r="C9" s="175" t="str">
        <f>'内訳書表紙 '!C6</f>
        <v>沖縄県国頭郡国頭村比地</v>
      </c>
      <c r="D9" s="175"/>
      <c r="E9" s="175"/>
      <c r="F9" s="175"/>
      <c r="G9" s="175"/>
      <c r="I9" s="6"/>
    </row>
    <row r="10" spans="1:9">
      <c r="A10" s="5"/>
      <c r="I10" s="6"/>
    </row>
    <row r="11" spans="1:9">
      <c r="A11" s="5"/>
      <c r="G11" t="s">
        <v>1</v>
      </c>
      <c r="I11" s="6"/>
    </row>
    <row r="12" spans="1:9">
      <c r="A12" s="5"/>
      <c r="G12" t="s">
        <v>2</v>
      </c>
      <c r="H12" t="s">
        <v>3</v>
      </c>
      <c r="I12" s="6"/>
    </row>
    <row r="13" spans="1:9">
      <c r="A13" s="5"/>
      <c r="G13" s="10"/>
      <c r="H13" s="10"/>
      <c r="I13" s="6"/>
    </row>
    <row r="14" spans="1:9">
      <c r="A14" s="5"/>
      <c r="G14" s="10"/>
      <c r="H14" s="10"/>
      <c r="I14" s="6"/>
    </row>
    <row r="15" spans="1:9">
      <c r="A15" s="5"/>
      <c r="G15" s="10"/>
      <c r="H15" s="10"/>
      <c r="I15" s="6"/>
    </row>
    <row r="16" spans="1:9">
      <c r="A16" s="5"/>
      <c r="I16" s="6"/>
    </row>
    <row r="17" spans="1:9">
      <c r="A17" s="5"/>
      <c r="I17" s="6"/>
    </row>
    <row r="18" spans="1:9">
      <c r="A18" s="170" t="s">
        <v>132</v>
      </c>
      <c r="B18" s="171"/>
      <c r="C18" s="171"/>
      <c r="D18" s="171"/>
      <c r="E18" s="171"/>
      <c r="F18" s="171"/>
      <c r="G18" s="171"/>
      <c r="H18" s="171"/>
      <c r="I18" s="172"/>
    </row>
    <row r="19" spans="1:9">
      <c r="A19" s="7"/>
      <c r="B19" s="8"/>
      <c r="C19" s="8"/>
      <c r="D19" s="8"/>
      <c r="E19" s="8"/>
      <c r="F19" s="8"/>
      <c r="G19" s="8"/>
      <c r="H19" s="8"/>
      <c r="I19" s="9"/>
    </row>
  </sheetData>
  <mergeCells count="4">
    <mergeCell ref="A18:I18"/>
    <mergeCell ref="D5:F5"/>
    <mergeCell ref="C7:G7"/>
    <mergeCell ref="C9:G9"/>
  </mergeCells>
  <phoneticPr fontId="1"/>
  <pageMargins left="0.7" right="0.7" top="0.75" bottom="0.75" header="0.3" footer="0.3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7C7497B4-37F6-4B8B-9187-01BAB39A29FA}">
          <x14:formula1>
            <xm:f>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5A3D-ADBD-48F4-B06C-57337ACADD18}">
  <sheetPr codeName="Sheet7">
    <tabColor theme="4" tint="-0.499984740745262"/>
  </sheetPr>
  <dimension ref="A1:J18"/>
  <sheetViews>
    <sheetView view="pageBreakPreview" zoomScale="85" zoomScaleNormal="100" zoomScaleSheetLayoutView="85" workbookViewId="0">
      <selection activeCell="G19" sqref="G19"/>
    </sheetView>
  </sheetViews>
  <sheetFormatPr defaultRowHeight="18.75"/>
  <cols>
    <col min="1" max="1" width="3.625" customWidth="1"/>
    <col min="2" max="3" width="15.625" customWidth="1"/>
    <col min="7" max="7" width="19.125" customWidth="1"/>
    <col min="8" max="8" width="5" customWidth="1"/>
    <col min="9" max="9" width="8.25" customWidth="1"/>
    <col min="10" max="10" width="3.625" customWidth="1"/>
  </cols>
  <sheetData>
    <row r="1" spans="1:10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>
      <c r="A2" s="5"/>
      <c r="B2" s="14">
        <f ca="1">TODAY()</f>
        <v>45793</v>
      </c>
      <c r="C2" s="113" t="s">
        <v>80</v>
      </c>
      <c r="J2" s="6"/>
    </row>
    <row r="3" spans="1:10" ht="33" customHeight="1">
      <c r="A3" s="5"/>
      <c r="B3" s="11"/>
      <c r="H3" s="15" t="s">
        <v>8</v>
      </c>
      <c r="I3" s="15"/>
      <c r="J3" s="6"/>
    </row>
    <row r="4" spans="1:10" ht="33" customHeight="1">
      <c r="A4" s="5"/>
      <c r="B4" s="11"/>
      <c r="H4" s="15" t="s">
        <v>9</v>
      </c>
      <c r="I4" s="15"/>
      <c r="J4" s="6"/>
    </row>
    <row r="5" spans="1:10" ht="17.45" customHeight="1">
      <c r="A5" s="5"/>
      <c r="J5" s="6"/>
    </row>
    <row r="6" spans="1:10">
      <c r="A6" s="5"/>
      <c r="B6" s="11" t="s">
        <v>7</v>
      </c>
      <c r="C6" s="177" t="s">
        <v>92</v>
      </c>
      <c r="D6" s="177"/>
      <c r="E6" s="177"/>
      <c r="F6" s="177"/>
      <c r="G6" s="177"/>
      <c r="H6" s="177"/>
      <c r="I6" s="177"/>
      <c r="J6" s="6"/>
    </row>
    <row r="7" spans="1:10" ht="18" customHeight="1">
      <c r="A7" s="5"/>
      <c r="B7" s="11"/>
      <c r="J7" s="6"/>
    </row>
    <row r="8" spans="1:10">
      <c r="A8" s="5"/>
      <c r="B8" s="11" t="s">
        <v>6</v>
      </c>
      <c r="C8" s="176" t="s">
        <v>81</v>
      </c>
      <c r="D8" s="176"/>
      <c r="E8" s="176"/>
      <c r="F8" s="176"/>
      <c r="G8" s="176"/>
      <c r="H8" s="176"/>
      <c r="I8" s="176"/>
      <c r="J8" s="6"/>
    </row>
    <row r="9" spans="1:10">
      <c r="A9" s="5"/>
      <c r="J9" s="6"/>
    </row>
    <row r="10" spans="1:10" ht="35.1" customHeight="1">
      <c r="A10" s="5"/>
      <c r="D10" s="179" t="s">
        <v>10</v>
      </c>
      <c r="E10" s="179"/>
      <c r="F10" s="179"/>
      <c r="J10" s="6"/>
    </row>
    <row r="11" spans="1:10">
      <c r="A11" s="2"/>
      <c r="B11" s="3"/>
      <c r="C11" s="3"/>
      <c r="D11" s="3"/>
      <c r="E11" s="3"/>
      <c r="F11" s="4"/>
      <c r="G11" s="180" t="s">
        <v>11</v>
      </c>
      <c r="H11" s="181"/>
      <c r="I11" s="181"/>
      <c r="J11" s="182"/>
    </row>
    <row r="12" spans="1:10">
      <c r="A12" s="5"/>
      <c r="F12" s="6"/>
      <c r="J12" s="6"/>
    </row>
    <row r="13" spans="1:10">
      <c r="A13" s="5"/>
      <c r="B13" s="8" t="s">
        <v>12</v>
      </c>
      <c r="C13" s="8"/>
      <c r="D13" s="178">
        <f>内訳書!F42</f>
        <v>0</v>
      </c>
      <c r="E13" s="178"/>
      <c r="F13" s="6" t="s">
        <v>15</v>
      </c>
      <c r="G13" t="s">
        <v>136</v>
      </c>
      <c r="H13">
        <v>1</v>
      </c>
      <c r="I13" t="s">
        <v>50</v>
      </c>
      <c r="J13" s="6"/>
    </row>
    <row r="14" spans="1:10">
      <c r="A14" s="5"/>
      <c r="F14" s="6"/>
      <c r="G14" t="s">
        <v>137</v>
      </c>
      <c r="H14">
        <v>1</v>
      </c>
      <c r="I14" t="s">
        <v>50</v>
      </c>
      <c r="J14" s="6"/>
    </row>
    <row r="15" spans="1:10">
      <c r="A15" s="5"/>
      <c r="B15" s="8" t="s">
        <v>13</v>
      </c>
      <c r="C15" s="8"/>
      <c r="D15" s="178">
        <f>内訳書!F44</f>
        <v>0</v>
      </c>
      <c r="E15" s="178"/>
      <c r="F15" s="6" t="s">
        <v>15</v>
      </c>
      <c r="J15" s="6"/>
    </row>
    <row r="16" spans="1:10">
      <c r="A16" s="5"/>
      <c r="F16" s="6"/>
      <c r="J16" s="6"/>
    </row>
    <row r="17" spans="1:10">
      <c r="A17" s="5"/>
      <c r="B17" s="8" t="s">
        <v>14</v>
      </c>
      <c r="C17" s="8"/>
      <c r="D17" s="178">
        <f>D13+D15</f>
        <v>0</v>
      </c>
      <c r="E17" s="178"/>
      <c r="F17" s="6" t="s">
        <v>15</v>
      </c>
      <c r="J17" s="6"/>
    </row>
    <row r="18" spans="1:10">
      <c r="A18" s="7"/>
      <c r="B18" s="8"/>
      <c r="C18" s="8"/>
      <c r="D18" s="16"/>
      <c r="E18" s="16"/>
      <c r="F18" s="17"/>
      <c r="G18" s="8"/>
      <c r="H18" s="8"/>
      <c r="I18" s="8"/>
      <c r="J18" s="9"/>
    </row>
  </sheetData>
  <mergeCells count="7">
    <mergeCell ref="C8:I8"/>
    <mergeCell ref="C6:I6"/>
    <mergeCell ref="D15:E15"/>
    <mergeCell ref="D17:E17"/>
    <mergeCell ref="D10:F10"/>
    <mergeCell ref="G11:J11"/>
    <mergeCell ref="D13:E13"/>
  </mergeCells>
  <phoneticPr fontId="1"/>
  <pageMargins left="0.7" right="0.7" top="0.75" bottom="0.75" header="0.3" footer="0.3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E47F4B8-1BEE-4B66-BF4E-8E64C37EBFF4}">
          <x14:formula1>
            <xm:f>#REF!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BF7C-07BD-4387-BC18-E11F98B9BFC9}">
  <sheetPr codeName="Sheet5">
    <tabColor theme="4" tint="0.79998168889431442"/>
  </sheetPr>
  <dimension ref="B1:D20"/>
  <sheetViews>
    <sheetView view="pageBreakPreview" zoomScale="115" zoomScaleNormal="100" zoomScaleSheetLayoutView="115" workbookViewId="0">
      <selection activeCell="C20" sqref="C20"/>
    </sheetView>
  </sheetViews>
  <sheetFormatPr defaultRowHeight="18.75"/>
  <cols>
    <col min="1" max="1" width="3.125" customWidth="1"/>
    <col min="2" max="2" width="23.875" customWidth="1"/>
    <col min="3" max="3" width="70.625" customWidth="1"/>
    <col min="4" max="4" width="3.125" customWidth="1"/>
  </cols>
  <sheetData>
    <row r="1" spans="2:4" ht="21.75" thickBot="1">
      <c r="B1" s="183" t="s">
        <v>16</v>
      </c>
      <c r="C1" s="183"/>
      <c r="D1" s="24"/>
    </row>
    <row r="2" spans="2:4" ht="26.1" customHeight="1">
      <c r="B2" s="27" t="s">
        <v>17</v>
      </c>
      <c r="C2" s="31" t="str">
        <f>'内訳書表紙 '!C8</f>
        <v>令和6年度（繰越）やんばる世界遺産センター外構工事に係る発注者支援業務</v>
      </c>
      <c r="D2" s="25"/>
    </row>
    <row r="3" spans="2:4" ht="18" customHeight="1">
      <c r="B3" s="26" t="s">
        <v>20</v>
      </c>
      <c r="C3" s="101" t="s">
        <v>143</v>
      </c>
      <c r="D3" s="25"/>
    </row>
    <row r="4" spans="2:4">
      <c r="B4" s="28"/>
      <c r="C4" s="20"/>
      <c r="D4" s="25"/>
    </row>
    <row r="5" spans="2:4">
      <c r="B5" s="28" t="s">
        <v>19</v>
      </c>
      <c r="C5" s="20"/>
      <c r="D5" s="25"/>
    </row>
    <row r="6" spans="2:4">
      <c r="B6" s="28" t="s">
        <v>21</v>
      </c>
      <c r="C6" s="20"/>
      <c r="D6" s="25"/>
    </row>
    <row r="7" spans="2:4">
      <c r="B7" s="28"/>
      <c r="C7" s="20"/>
      <c r="D7" s="25"/>
    </row>
    <row r="8" spans="2:4">
      <c r="B8" s="29"/>
      <c r="C8" s="21"/>
      <c r="D8" s="25"/>
    </row>
    <row r="9" spans="2:4">
      <c r="B9" s="26"/>
      <c r="C9" s="19" t="s">
        <v>133</v>
      </c>
      <c r="D9" s="25"/>
    </row>
    <row r="10" spans="2:4">
      <c r="B10" s="28" t="s">
        <v>22</v>
      </c>
      <c r="C10" s="20" t="s">
        <v>134</v>
      </c>
      <c r="D10" s="25"/>
    </row>
    <row r="11" spans="2:4">
      <c r="B11" s="29"/>
      <c r="C11" s="21" t="s">
        <v>135</v>
      </c>
      <c r="D11" s="25"/>
    </row>
    <row r="12" spans="2:4">
      <c r="B12" s="26"/>
      <c r="C12" s="19" t="s">
        <v>79</v>
      </c>
      <c r="D12" s="25"/>
    </row>
    <row r="13" spans="2:4">
      <c r="B13" s="28" t="s">
        <v>18</v>
      </c>
      <c r="C13" s="20"/>
      <c r="D13" s="25"/>
    </row>
    <row r="14" spans="2:4">
      <c r="B14" s="29"/>
      <c r="C14" s="21"/>
      <c r="D14" s="25"/>
    </row>
    <row r="15" spans="2:4">
      <c r="B15" s="26"/>
      <c r="C15" s="19" t="s">
        <v>138</v>
      </c>
      <c r="D15" s="25"/>
    </row>
    <row r="16" spans="2:4">
      <c r="B16" s="28"/>
      <c r="C16" s="22"/>
      <c r="D16" s="25"/>
    </row>
    <row r="17" spans="2:4">
      <c r="B17" s="28" t="s">
        <v>23</v>
      </c>
      <c r="C17" s="20"/>
      <c r="D17" s="25"/>
    </row>
    <row r="18" spans="2:4">
      <c r="B18" s="28"/>
      <c r="C18" s="20"/>
      <c r="D18" s="25"/>
    </row>
    <row r="19" spans="2:4" ht="19.5" thickBot="1">
      <c r="B19" s="30"/>
      <c r="C19" s="23"/>
      <c r="D19" s="25"/>
    </row>
    <row r="20" spans="2:4">
      <c r="B20" s="18"/>
      <c r="C20" s="18"/>
      <c r="D20" s="18"/>
    </row>
  </sheetData>
  <mergeCells count="1">
    <mergeCell ref="B1:C1"/>
  </mergeCells>
  <phoneticPr fontId="1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95E1-DF8A-4B05-BD8A-54E80BC3296C}">
  <sheetPr codeName="Sheet6">
    <tabColor theme="5" tint="0.79998168889431442"/>
    <pageSetUpPr fitToPage="1"/>
  </sheetPr>
  <dimension ref="B2:J71"/>
  <sheetViews>
    <sheetView view="pageBreakPreview" topLeftCell="A22" zoomScaleNormal="100" zoomScaleSheetLayoutView="100" workbookViewId="0">
      <selection activeCell="K20" sqref="K20"/>
    </sheetView>
  </sheetViews>
  <sheetFormatPr defaultRowHeight="18.75"/>
  <cols>
    <col min="1" max="1" width="3.75" customWidth="1"/>
    <col min="2" max="2" width="30" style="71" customWidth="1"/>
    <col min="3" max="3" width="8.75" bestFit="1" customWidth="1"/>
    <col min="4" max="4" width="6.125" customWidth="1"/>
    <col min="5" max="5" width="15" customWidth="1"/>
    <col min="6" max="6" width="15" style="68" customWidth="1"/>
    <col min="7" max="7" width="15" style="71" customWidth="1"/>
    <col min="8" max="8" width="3.75" customWidth="1"/>
    <col min="9" max="9" width="9.875" bestFit="1" customWidth="1"/>
  </cols>
  <sheetData>
    <row r="2" spans="2:10">
      <c r="B2" t="str">
        <f>'内訳書表紙 '!C8</f>
        <v>令和6年度（繰越）やんばる世界遺産センター外構工事に係る発注者支援業務</v>
      </c>
    </row>
    <row r="3" spans="2:10">
      <c r="B3"/>
      <c r="C3" s="184" t="s">
        <v>70</v>
      </c>
      <c r="D3" s="184"/>
      <c r="E3" s="184"/>
    </row>
    <row r="4" spans="2:10" ht="19.5" thickBot="1">
      <c r="B4" s="149"/>
      <c r="C4" s="150" t="s">
        <v>25</v>
      </c>
      <c r="D4" s="150" t="s">
        <v>24</v>
      </c>
      <c r="E4" s="150" t="s">
        <v>26</v>
      </c>
      <c r="F4" s="151" t="s">
        <v>27</v>
      </c>
      <c r="G4" s="166" t="s">
        <v>28</v>
      </c>
    </row>
    <row r="5" spans="2:10" ht="17.25" customHeight="1" thickTop="1">
      <c r="B5" s="70" t="s">
        <v>64</v>
      </c>
      <c r="G5" s="163"/>
    </row>
    <row r="6" spans="2:10" ht="17.25" customHeight="1">
      <c r="B6" s="72" t="s">
        <v>53</v>
      </c>
      <c r="C6" s="152"/>
      <c r="D6" s="8" t="s">
        <v>50</v>
      </c>
      <c r="E6" s="97"/>
      <c r="F6" s="99"/>
      <c r="G6" s="17" t="s">
        <v>120</v>
      </c>
    </row>
    <row r="7" spans="2:10" ht="17.25" customHeight="1">
      <c r="B7" s="70"/>
      <c r="G7" s="163"/>
    </row>
    <row r="8" spans="2:10" ht="17.25" customHeight="1">
      <c r="B8" s="72" t="s">
        <v>54</v>
      </c>
      <c r="C8" s="152"/>
      <c r="D8" s="152" t="s">
        <v>50</v>
      </c>
      <c r="E8" s="97"/>
      <c r="F8" s="99"/>
      <c r="G8" s="17"/>
    </row>
    <row r="9" spans="2:10" ht="17.25" customHeight="1">
      <c r="B9" s="70"/>
      <c r="C9" s="153"/>
      <c r="D9" s="153"/>
      <c r="G9" s="163"/>
      <c r="J9" s="98"/>
    </row>
    <row r="10" spans="2:10" ht="17.25" customHeight="1">
      <c r="B10" s="72" t="s">
        <v>65</v>
      </c>
      <c r="C10" s="152"/>
      <c r="D10" s="152" t="s">
        <v>63</v>
      </c>
      <c r="E10" s="97"/>
      <c r="F10" s="99"/>
      <c r="G10" s="17" t="s">
        <v>119</v>
      </c>
      <c r="J10" s="98"/>
    </row>
    <row r="11" spans="2:10" ht="17.25" customHeight="1">
      <c r="B11" s="70"/>
      <c r="C11" s="153"/>
      <c r="D11" s="153"/>
      <c r="G11" s="163" t="s">
        <v>116</v>
      </c>
      <c r="J11" s="98"/>
    </row>
    <row r="12" spans="2:10" ht="17.25" customHeight="1">
      <c r="B12" s="72" t="s">
        <v>113</v>
      </c>
      <c r="C12" s="152"/>
      <c r="D12" s="152" t="s">
        <v>50</v>
      </c>
      <c r="E12" s="97"/>
      <c r="F12" s="99"/>
      <c r="G12" s="17" t="s">
        <v>117</v>
      </c>
      <c r="J12" s="98"/>
    </row>
    <row r="13" spans="2:10" ht="17.25" customHeight="1">
      <c r="B13" s="70"/>
      <c r="C13" s="153"/>
      <c r="D13" s="153"/>
      <c r="G13" s="163"/>
      <c r="J13" s="98"/>
    </row>
    <row r="14" spans="2:10" ht="17.25" customHeight="1">
      <c r="B14" s="72" t="s">
        <v>93</v>
      </c>
      <c r="C14" s="152"/>
      <c r="D14" s="152" t="s">
        <v>50</v>
      </c>
      <c r="E14" s="97"/>
      <c r="F14" s="99"/>
      <c r="G14" s="17"/>
      <c r="J14" s="98"/>
    </row>
    <row r="15" spans="2:10" ht="17.25" customHeight="1">
      <c r="B15" s="70"/>
      <c r="C15" s="153"/>
      <c r="D15" s="153"/>
      <c r="G15" s="163" t="s">
        <v>111</v>
      </c>
      <c r="J15" s="98"/>
    </row>
    <row r="16" spans="2:10" ht="17.25" customHeight="1">
      <c r="B16" s="72" t="s">
        <v>110</v>
      </c>
      <c r="C16" s="152"/>
      <c r="D16" s="152" t="s">
        <v>50</v>
      </c>
      <c r="E16" s="97"/>
      <c r="F16" s="99"/>
      <c r="G16" s="17" t="s">
        <v>112</v>
      </c>
      <c r="J16" s="98"/>
    </row>
    <row r="17" spans="2:10" ht="17.25" customHeight="1">
      <c r="B17" s="144"/>
      <c r="F17" s="168"/>
      <c r="G17" s="163"/>
    </row>
    <row r="18" spans="2:10" ht="17.25" customHeight="1">
      <c r="B18" s="72" t="s">
        <v>94</v>
      </c>
      <c r="C18" s="152"/>
      <c r="D18" s="152" t="s">
        <v>50</v>
      </c>
      <c r="E18" s="100"/>
      <c r="F18" s="143"/>
      <c r="G18" s="17"/>
      <c r="J18" s="98"/>
    </row>
    <row r="19" spans="2:10" ht="17.25" customHeight="1">
      <c r="B19" s="70"/>
      <c r="F19" s="169"/>
      <c r="G19" s="163" t="s">
        <v>131</v>
      </c>
    </row>
    <row r="20" spans="2:10" ht="17.25" customHeight="1">
      <c r="B20" s="72" t="s">
        <v>95</v>
      </c>
      <c r="C20" s="152"/>
      <c r="D20" s="152" t="s">
        <v>50</v>
      </c>
      <c r="E20" s="100"/>
      <c r="F20" s="99"/>
      <c r="G20" s="17" t="s">
        <v>118</v>
      </c>
    </row>
    <row r="21" spans="2:10" ht="17.25" customHeight="1">
      <c r="B21" s="70"/>
      <c r="G21" s="163"/>
    </row>
    <row r="22" spans="2:10" ht="17.25" customHeight="1">
      <c r="B22" s="72" t="s">
        <v>108</v>
      </c>
      <c r="C22" s="152"/>
      <c r="D22" s="152" t="s">
        <v>50</v>
      </c>
      <c r="E22" s="100"/>
      <c r="F22" s="99"/>
      <c r="G22" s="17"/>
    </row>
    <row r="23" spans="2:10" ht="17.25" customHeight="1">
      <c r="B23" s="70"/>
      <c r="G23" s="163"/>
    </row>
    <row r="24" spans="2:10" ht="17.25" customHeight="1">
      <c r="B24" s="72"/>
      <c r="C24" s="152"/>
      <c r="D24" s="152"/>
      <c r="E24" s="145"/>
      <c r="F24" s="143"/>
      <c r="G24" s="17"/>
    </row>
    <row r="25" spans="2:10" ht="17.25" customHeight="1">
      <c r="B25" s="70" t="s">
        <v>96</v>
      </c>
      <c r="G25" s="163"/>
    </row>
    <row r="26" spans="2:10" ht="17.25" customHeight="1">
      <c r="B26" s="72" t="s">
        <v>53</v>
      </c>
      <c r="C26" s="152"/>
      <c r="D26" s="152" t="s">
        <v>50</v>
      </c>
      <c r="E26" s="97"/>
      <c r="F26" s="99"/>
      <c r="G26" s="17" t="s">
        <v>126</v>
      </c>
    </row>
    <row r="27" spans="2:10" ht="17.25" customHeight="1">
      <c r="B27" s="70"/>
      <c r="G27" s="163"/>
    </row>
    <row r="28" spans="2:10" ht="17.25" customHeight="1">
      <c r="B28" s="72" t="s">
        <v>54</v>
      </c>
      <c r="C28" s="152"/>
      <c r="D28" s="8" t="s">
        <v>50</v>
      </c>
      <c r="E28" s="8"/>
      <c r="F28" s="99"/>
      <c r="G28" s="17"/>
    </row>
    <row r="29" spans="2:10" ht="17.25" customHeight="1">
      <c r="B29" s="70"/>
      <c r="G29" s="163"/>
    </row>
    <row r="30" spans="2:10" ht="17.25" customHeight="1">
      <c r="B30" s="72" t="s">
        <v>65</v>
      </c>
      <c r="C30" s="152"/>
      <c r="D30" s="8" t="s">
        <v>63</v>
      </c>
      <c r="E30" s="97"/>
      <c r="F30" s="99"/>
      <c r="G30" s="17" t="s">
        <v>119</v>
      </c>
    </row>
    <row r="31" spans="2:10" ht="17.25" customHeight="1">
      <c r="B31" s="70"/>
      <c r="G31" s="147"/>
    </row>
    <row r="32" spans="2:10" ht="17.25" customHeight="1">
      <c r="B32" s="72" t="s">
        <v>113</v>
      </c>
      <c r="C32" s="152"/>
      <c r="D32" s="8" t="s">
        <v>50</v>
      </c>
      <c r="E32" s="100"/>
      <c r="F32" s="99"/>
      <c r="G32" s="17" t="s">
        <v>129</v>
      </c>
    </row>
    <row r="33" spans="2:7" ht="17.25" customHeight="1">
      <c r="B33" s="70"/>
      <c r="G33" s="163"/>
    </row>
    <row r="34" spans="2:7" ht="17.25" customHeight="1">
      <c r="B34" s="72" t="s">
        <v>125</v>
      </c>
      <c r="C34" s="152"/>
      <c r="D34" s="8" t="s">
        <v>50</v>
      </c>
      <c r="E34" s="8"/>
      <c r="F34" s="99"/>
      <c r="G34" s="17"/>
    </row>
    <row r="35" spans="2:7" ht="17.25" customHeight="1">
      <c r="B35" s="70"/>
      <c r="G35" s="163"/>
    </row>
    <row r="36" spans="2:7" ht="17.25" customHeight="1">
      <c r="B36" s="72" t="s">
        <v>97</v>
      </c>
      <c r="C36" s="152"/>
      <c r="D36" s="8" t="s">
        <v>130</v>
      </c>
      <c r="E36" s="97"/>
      <c r="F36" s="99"/>
      <c r="G36" s="17"/>
    </row>
    <row r="37" spans="2:7" ht="17.25" customHeight="1">
      <c r="B37" s="70"/>
      <c r="G37" s="147"/>
    </row>
    <row r="38" spans="2:7" ht="17.25" customHeight="1">
      <c r="B38" s="72" t="s">
        <v>98</v>
      </c>
      <c r="C38" s="152"/>
      <c r="D38" s="8" t="s">
        <v>50</v>
      </c>
      <c r="E38" s="100"/>
      <c r="F38" s="99"/>
      <c r="G38" s="17"/>
    </row>
    <row r="39" spans="2:7" ht="17.25" customHeight="1">
      <c r="B39" s="70"/>
      <c r="G39" s="163"/>
    </row>
    <row r="40" spans="2:7" ht="17.25" customHeight="1">
      <c r="B40" s="72"/>
      <c r="C40" s="8"/>
      <c r="D40" s="8"/>
      <c r="E40" s="8"/>
      <c r="F40" s="99"/>
      <c r="G40" s="17"/>
    </row>
    <row r="41" spans="2:7" ht="17.25" customHeight="1">
      <c r="B41" s="70"/>
      <c r="G41" s="163"/>
    </row>
    <row r="42" spans="2:7" ht="17.25" customHeight="1">
      <c r="B42" s="72" t="s">
        <v>12</v>
      </c>
      <c r="C42" s="152"/>
      <c r="D42" s="8" t="s">
        <v>50</v>
      </c>
      <c r="E42" s="8"/>
      <c r="F42" s="99"/>
      <c r="G42" s="17"/>
    </row>
    <row r="43" spans="2:7" ht="17.25" customHeight="1">
      <c r="B43" s="70"/>
      <c r="G43" s="163"/>
    </row>
    <row r="44" spans="2:7" ht="17.25" customHeight="1">
      <c r="B44" s="72" t="s">
        <v>99</v>
      </c>
      <c r="C44" s="152"/>
      <c r="D44" s="8" t="s">
        <v>60</v>
      </c>
      <c r="E44" s="99"/>
      <c r="F44" s="99"/>
      <c r="G44" s="125"/>
    </row>
    <row r="45" spans="2:7" ht="17.25" customHeight="1">
      <c r="B45" s="70"/>
      <c r="G45" s="163"/>
    </row>
    <row r="46" spans="2:7" ht="17.25" customHeight="1">
      <c r="B46" s="72" t="s">
        <v>49</v>
      </c>
      <c r="C46" s="8"/>
      <c r="D46" s="8"/>
      <c r="E46" s="8"/>
      <c r="F46" s="99"/>
      <c r="G46" s="17"/>
    </row>
    <row r="47" spans="2:7" ht="17.25" customHeight="1">
      <c r="B47" s="70"/>
      <c r="G47" s="163"/>
    </row>
    <row r="48" spans="2:7" ht="17.25" customHeight="1">
      <c r="B48" s="72"/>
      <c r="C48" s="152"/>
      <c r="D48" s="8"/>
      <c r="E48" s="8"/>
      <c r="F48" s="99"/>
      <c r="G48" s="17"/>
    </row>
    <row r="70" spans="9:9">
      <c r="I70" s="68"/>
    </row>
    <row r="71" spans="9:9" ht="8.25" customHeight="1"/>
  </sheetData>
  <mergeCells count="1">
    <mergeCell ref="C3:E3"/>
  </mergeCells>
  <phoneticPr fontId="1"/>
  <pageMargins left="0.7" right="0.7" top="0.75" bottom="0.75" header="0.3" footer="0.3"/>
  <pageSetup paperSize="9" scale="82" fitToHeight="0" orientation="portrait" r:id="rId1"/>
  <rowBreaks count="1" manualBreakCount="1">
    <brk id="4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F6FF-C5B1-457E-9DAC-3F9A32A74216}">
  <sheetPr>
    <tabColor theme="5" tint="0.79998168889431442"/>
  </sheetPr>
  <dimension ref="A1:O543"/>
  <sheetViews>
    <sheetView showZeros="0" view="pageBreakPreview" topLeftCell="A52" zoomScaleNormal="100" zoomScaleSheetLayoutView="100" workbookViewId="0">
      <selection activeCell="G53" sqref="G53"/>
    </sheetView>
  </sheetViews>
  <sheetFormatPr defaultRowHeight="17.45" customHeight="1"/>
  <cols>
    <col min="1" max="1" width="1.625" customWidth="1"/>
    <col min="2" max="2" width="24" style="161" customWidth="1"/>
    <col min="3" max="3" width="7.125" style="75" customWidth="1"/>
    <col min="4" max="4" width="5.875" customWidth="1"/>
    <col min="5" max="5" width="12.875" style="11" customWidth="1"/>
    <col min="6" max="6" width="6" style="75" customWidth="1"/>
    <col min="7" max="7" width="12.875" customWidth="1"/>
    <col min="8" max="8" width="10.625" customWidth="1"/>
    <col min="9" max="9" width="3.25" style="71" customWidth="1"/>
    <col min="10" max="10" width="2.125" customWidth="1"/>
    <col min="11" max="11" width="8.625" style="11"/>
    <col min="14" max="14" width="8.625" style="92"/>
    <col min="15" max="15" width="8.625" style="11"/>
  </cols>
  <sheetData>
    <row r="1" spans="1:15" ht="17.45" customHeight="1">
      <c r="A1" s="32"/>
      <c r="B1" s="155"/>
      <c r="C1" s="73"/>
      <c r="D1" s="33"/>
      <c r="E1" s="87"/>
      <c r="F1" s="94"/>
      <c r="G1" s="34"/>
      <c r="H1" s="33"/>
      <c r="I1" s="121"/>
      <c r="J1" s="35"/>
    </row>
    <row r="2" spans="1:15" ht="17.45" customHeight="1">
      <c r="A2" s="32"/>
      <c r="B2" s="156">
        <v>1</v>
      </c>
      <c r="C2" s="207" t="s">
        <v>29</v>
      </c>
      <c r="D2" s="207"/>
      <c r="E2" s="207"/>
      <c r="F2" s="207"/>
      <c r="G2" s="207"/>
      <c r="H2" s="58">
        <v>1</v>
      </c>
      <c r="I2" s="122" t="s">
        <v>50</v>
      </c>
      <c r="J2" s="36"/>
    </row>
    <row r="3" spans="1:15" ht="17.45" customHeight="1">
      <c r="A3" s="32"/>
      <c r="B3" s="154" t="s">
        <v>100</v>
      </c>
      <c r="C3" s="114"/>
      <c r="D3" s="114"/>
      <c r="E3" s="114"/>
      <c r="F3" s="114"/>
      <c r="G3" s="114"/>
      <c r="H3" s="59"/>
      <c r="I3" s="140"/>
      <c r="J3" s="36"/>
      <c r="K3" s="141" t="str">
        <f>B3</f>
        <v>　設計業務-直接人件費</v>
      </c>
      <c r="L3" s="139">
        <f>B2</f>
        <v>1</v>
      </c>
    </row>
    <row r="4" spans="1:15" s="92" customFormat="1" ht="17.45" customHeight="1">
      <c r="A4" s="93"/>
      <c r="B4" s="203" t="s">
        <v>30</v>
      </c>
      <c r="C4" s="205" t="s">
        <v>31</v>
      </c>
      <c r="D4" s="203" t="s">
        <v>32</v>
      </c>
      <c r="E4" s="193" t="s">
        <v>33</v>
      </c>
      <c r="F4" s="191" t="s">
        <v>34</v>
      </c>
      <c r="G4" s="193" t="s">
        <v>35</v>
      </c>
      <c r="H4" s="195" t="s">
        <v>36</v>
      </c>
      <c r="I4" s="196"/>
      <c r="J4" s="37"/>
      <c r="K4" s="11"/>
      <c r="O4" s="11"/>
    </row>
    <row r="5" spans="1:15" s="92" customFormat="1" ht="17.45" customHeight="1">
      <c r="A5" s="93"/>
      <c r="B5" s="204"/>
      <c r="C5" s="206"/>
      <c r="D5" s="204"/>
      <c r="E5" s="194"/>
      <c r="F5" s="192"/>
      <c r="G5" s="210"/>
      <c r="H5" s="197"/>
      <c r="I5" s="198"/>
      <c r="J5" s="37"/>
      <c r="K5" s="11"/>
      <c r="O5" s="11"/>
    </row>
    <row r="6" spans="1:15" ht="17.45" customHeight="1">
      <c r="A6" s="32"/>
      <c r="B6" s="81" t="s">
        <v>101</v>
      </c>
      <c r="C6" s="51"/>
      <c r="D6" s="38"/>
      <c r="E6" s="88"/>
      <c r="F6" s="51"/>
      <c r="G6" s="40"/>
      <c r="H6" s="189"/>
      <c r="I6" s="190"/>
      <c r="J6" s="33"/>
    </row>
    <row r="7" spans="1:15" ht="17.45" customHeight="1">
      <c r="A7" s="32"/>
      <c r="B7" s="157" t="s">
        <v>102</v>
      </c>
      <c r="C7" s="52"/>
      <c r="D7" s="44" t="s">
        <v>50</v>
      </c>
      <c r="E7" s="89">
        <f>単価表!F20</f>
        <v>0</v>
      </c>
      <c r="F7" s="54"/>
      <c r="G7" s="47">
        <f>ROUNDDOWN(C7*E7,0)</f>
        <v>0</v>
      </c>
      <c r="H7" s="199" t="s">
        <v>55</v>
      </c>
      <c r="I7" s="200"/>
      <c r="J7" s="35"/>
    </row>
    <row r="8" spans="1:15" ht="17.45" customHeight="1">
      <c r="A8" s="32"/>
      <c r="B8" s="158" t="s">
        <v>101</v>
      </c>
      <c r="C8" s="74"/>
      <c r="D8" s="38"/>
      <c r="E8" s="90"/>
      <c r="F8" s="95"/>
      <c r="G8" s="40"/>
      <c r="H8" s="189"/>
      <c r="I8" s="190"/>
      <c r="J8" s="32"/>
    </row>
    <row r="9" spans="1:15" ht="17.45" customHeight="1">
      <c r="A9" s="32"/>
      <c r="B9" s="157" t="s">
        <v>103</v>
      </c>
      <c r="C9" s="52"/>
      <c r="D9" s="44" t="s">
        <v>50</v>
      </c>
      <c r="E9" s="89">
        <f>単価表!F41</f>
        <v>0</v>
      </c>
      <c r="F9" s="54"/>
      <c r="G9" s="47">
        <f>ROUNDDOWN(C9*E9,0)</f>
        <v>0</v>
      </c>
      <c r="H9" s="199" t="s">
        <v>56</v>
      </c>
      <c r="I9" s="200"/>
      <c r="J9" s="32"/>
    </row>
    <row r="10" spans="1:15" ht="17.45" customHeight="1">
      <c r="A10" s="32"/>
      <c r="B10" s="81" t="s">
        <v>104</v>
      </c>
      <c r="C10" s="74"/>
      <c r="D10" s="38"/>
      <c r="E10" s="88"/>
      <c r="F10" s="53"/>
      <c r="G10" s="40"/>
      <c r="H10" s="189"/>
      <c r="I10" s="190"/>
      <c r="J10" s="32"/>
    </row>
    <row r="11" spans="1:15" ht="17.45" customHeight="1">
      <c r="A11" s="32"/>
      <c r="B11" s="157" t="s">
        <v>105</v>
      </c>
      <c r="C11" s="52"/>
      <c r="D11" s="44" t="s">
        <v>50</v>
      </c>
      <c r="E11" s="89">
        <f>単価表!F62</f>
        <v>0</v>
      </c>
      <c r="F11" s="52"/>
      <c r="G11" s="47">
        <f>ROUNDDOWN(C11*E11,0)</f>
        <v>0</v>
      </c>
      <c r="H11" s="199" t="s">
        <v>71</v>
      </c>
      <c r="I11" s="200"/>
      <c r="J11" s="32"/>
    </row>
    <row r="12" spans="1:15" ht="17.45" customHeight="1">
      <c r="A12" s="32"/>
      <c r="B12" s="81" t="s">
        <v>104</v>
      </c>
      <c r="C12" s="74"/>
      <c r="D12" s="38"/>
      <c r="E12" s="88"/>
      <c r="F12" s="51"/>
      <c r="G12" s="40"/>
      <c r="H12" s="189"/>
      <c r="I12" s="190"/>
      <c r="J12" s="32"/>
    </row>
    <row r="13" spans="1:15" ht="17.45" customHeight="1">
      <c r="A13" s="32"/>
      <c r="B13" s="157" t="s">
        <v>106</v>
      </c>
      <c r="C13" s="52"/>
      <c r="D13" s="44" t="s">
        <v>50</v>
      </c>
      <c r="E13" s="89">
        <f>単価表!F83</f>
        <v>0</v>
      </c>
      <c r="F13" s="52"/>
      <c r="G13" s="47">
        <f>ROUNDDOWN(C13*E13,0)</f>
        <v>0</v>
      </c>
      <c r="H13" s="199" t="s">
        <v>58</v>
      </c>
      <c r="I13" s="200"/>
      <c r="J13" s="32"/>
    </row>
    <row r="14" spans="1:15" ht="17.45" customHeight="1">
      <c r="A14" s="32"/>
      <c r="B14" s="81" t="s">
        <v>89</v>
      </c>
      <c r="C14" s="74"/>
      <c r="D14" s="38"/>
      <c r="E14" s="88"/>
      <c r="F14" s="51"/>
      <c r="G14" s="40"/>
      <c r="H14" s="189"/>
      <c r="I14" s="190"/>
      <c r="J14" s="32"/>
    </row>
    <row r="15" spans="1:15" ht="17.45" customHeight="1">
      <c r="A15" s="32"/>
      <c r="B15" s="157"/>
      <c r="C15" s="52"/>
      <c r="D15" s="44" t="s">
        <v>50</v>
      </c>
      <c r="E15" s="89">
        <f>単価表!F104</f>
        <v>0</v>
      </c>
      <c r="F15" s="52"/>
      <c r="G15" s="47">
        <f>ROUNDDOWN(C15*E15,0)</f>
        <v>0</v>
      </c>
      <c r="H15" s="199" t="s">
        <v>72</v>
      </c>
      <c r="I15" s="200"/>
      <c r="J15" s="32"/>
    </row>
    <row r="16" spans="1:15" ht="17.45" customHeight="1">
      <c r="A16" s="32"/>
      <c r="B16" s="81" t="s">
        <v>90</v>
      </c>
      <c r="C16" s="74"/>
      <c r="D16" s="38"/>
      <c r="E16" s="88"/>
      <c r="F16" s="53"/>
      <c r="G16" s="40"/>
      <c r="H16" s="189"/>
      <c r="I16" s="190"/>
      <c r="J16" s="32"/>
    </row>
    <row r="17" spans="1:15" ht="17.45" customHeight="1">
      <c r="A17" s="32"/>
      <c r="B17" s="157"/>
      <c r="C17" s="52"/>
      <c r="D17" s="44" t="s">
        <v>50</v>
      </c>
      <c r="E17" s="89">
        <f>単価表!F125</f>
        <v>0</v>
      </c>
      <c r="F17" s="54"/>
      <c r="G17" s="47">
        <f>ROUNDDOWN(C17*E17,0)</f>
        <v>0</v>
      </c>
      <c r="H17" s="199" t="s">
        <v>59</v>
      </c>
      <c r="I17" s="200"/>
      <c r="J17" s="32"/>
    </row>
    <row r="18" spans="1:15" ht="17.45" customHeight="1">
      <c r="A18" s="32"/>
      <c r="B18" s="81" t="s">
        <v>107</v>
      </c>
      <c r="C18" s="74"/>
      <c r="D18" s="38"/>
      <c r="E18" s="88"/>
      <c r="F18" s="53"/>
      <c r="G18" s="40"/>
      <c r="H18" s="189"/>
      <c r="I18" s="190"/>
      <c r="J18" s="32"/>
    </row>
    <row r="19" spans="1:15" ht="17.45" customHeight="1">
      <c r="A19" s="32"/>
      <c r="B19" s="157"/>
      <c r="C19" s="52"/>
      <c r="D19" s="44" t="s">
        <v>50</v>
      </c>
      <c r="E19" s="89">
        <f>単価表!F144</f>
        <v>0</v>
      </c>
      <c r="F19" s="54"/>
      <c r="G19" s="47">
        <f>ROUNDDOWN(C19*E19,0)</f>
        <v>0</v>
      </c>
      <c r="H19" s="199" t="s">
        <v>73</v>
      </c>
      <c r="I19" s="200"/>
      <c r="J19" s="32"/>
    </row>
    <row r="20" spans="1:15" ht="17.45" customHeight="1">
      <c r="A20" s="32"/>
      <c r="B20" s="81" t="s">
        <v>139</v>
      </c>
      <c r="C20" s="74"/>
      <c r="D20" s="38"/>
      <c r="E20" s="88"/>
      <c r="F20" s="53"/>
      <c r="G20" s="40"/>
      <c r="H20" s="189"/>
      <c r="I20" s="190"/>
      <c r="J20" s="32"/>
    </row>
    <row r="21" spans="1:15" ht="17.45" customHeight="1">
      <c r="A21" s="32"/>
      <c r="B21" s="157"/>
      <c r="C21" s="52"/>
      <c r="D21" s="44" t="s">
        <v>50</v>
      </c>
      <c r="E21" s="89">
        <f>単価表!F251</f>
        <v>0</v>
      </c>
      <c r="F21" s="54"/>
      <c r="G21" s="47">
        <f>ROUNDDOWN(C21*E21,0)</f>
        <v>0</v>
      </c>
      <c r="H21" s="199" t="s">
        <v>142</v>
      </c>
      <c r="I21" s="200"/>
      <c r="J21" s="32"/>
    </row>
    <row r="22" spans="1:15" ht="17.45" customHeight="1">
      <c r="A22" s="32"/>
      <c r="B22" s="81"/>
      <c r="C22" s="51"/>
      <c r="D22" s="38"/>
      <c r="E22" s="88"/>
      <c r="F22" s="51"/>
      <c r="G22" s="40"/>
      <c r="H22" s="189"/>
      <c r="I22" s="190"/>
      <c r="J22" s="32"/>
    </row>
    <row r="23" spans="1:15" ht="17.45" customHeight="1">
      <c r="A23" s="32"/>
      <c r="B23" s="157" t="s">
        <v>37</v>
      </c>
      <c r="C23" s="52"/>
      <c r="D23" s="44"/>
      <c r="E23" s="89"/>
      <c r="F23" s="54"/>
      <c r="G23" s="47">
        <f>SUM(G7,G9,G11,G13,G15,G17,G19,G21)</f>
        <v>0</v>
      </c>
      <c r="H23" s="199"/>
      <c r="I23" s="200"/>
      <c r="J23" s="32"/>
    </row>
    <row r="26" spans="1:15" ht="17.45" customHeight="1">
      <c r="B26" s="156">
        <f>B2+1</f>
        <v>2</v>
      </c>
      <c r="C26" s="207" t="s">
        <v>29</v>
      </c>
      <c r="D26" s="207"/>
      <c r="E26" s="207"/>
      <c r="F26" s="207"/>
      <c r="G26" s="207"/>
      <c r="H26" s="58">
        <v>1</v>
      </c>
      <c r="I26" s="122" t="s">
        <v>63</v>
      </c>
    </row>
    <row r="27" spans="1:15" ht="17.45" customHeight="1">
      <c r="B27" s="154" t="s">
        <v>109</v>
      </c>
      <c r="C27" s="114"/>
      <c r="D27" s="114"/>
      <c r="E27" s="114"/>
      <c r="F27" s="114"/>
      <c r="G27" s="114"/>
      <c r="H27" s="59"/>
      <c r="I27" s="123"/>
      <c r="K27" s="141" t="str">
        <f>B27</f>
        <v>旅費交通費</v>
      </c>
      <c r="L27" s="139">
        <f>B26</f>
        <v>2</v>
      </c>
    </row>
    <row r="28" spans="1:15" s="92" customFormat="1" ht="17.45" customHeight="1">
      <c r="B28" s="203" t="s">
        <v>30</v>
      </c>
      <c r="C28" s="205" t="s">
        <v>31</v>
      </c>
      <c r="D28" s="203" t="s">
        <v>32</v>
      </c>
      <c r="E28" s="193" t="s">
        <v>33</v>
      </c>
      <c r="F28" s="191" t="s">
        <v>34</v>
      </c>
      <c r="G28" s="193" t="s">
        <v>35</v>
      </c>
      <c r="H28" s="195" t="s">
        <v>36</v>
      </c>
      <c r="I28" s="196"/>
      <c r="K28" s="11"/>
      <c r="O28" s="11"/>
    </row>
    <row r="29" spans="1:15" s="92" customFormat="1" ht="17.45" customHeight="1">
      <c r="B29" s="204"/>
      <c r="C29" s="206"/>
      <c r="D29" s="204"/>
      <c r="E29" s="194"/>
      <c r="F29" s="192"/>
      <c r="G29" s="210"/>
      <c r="H29" s="197"/>
      <c r="I29" s="198"/>
      <c r="K29" s="11"/>
      <c r="O29" s="11"/>
    </row>
    <row r="30" spans="1:15" ht="17.45" customHeight="1">
      <c r="B30" s="158" t="s">
        <v>62</v>
      </c>
      <c r="C30" s="51"/>
      <c r="D30" s="38"/>
      <c r="E30" s="88"/>
      <c r="F30" s="51"/>
      <c r="G30" s="40"/>
      <c r="H30" s="189"/>
      <c r="I30" s="190"/>
    </row>
    <row r="31" spans="1:15" ht="17.45" customHeight="1">
      <c r="B31" s="157"/>
      <c r="C31" s="52"/>
      <c r="D31" s="44" t="s">
        <v>63</v>
      </c>
      <c r="E31" s="89"/>
      <c r="F31" s="54"/>
      <c r="G31" s="47">
        <f>ROUNDDOWN(C31*E31,0)</f>
        <v>0</v>
      </c>
      <c r="H31" s="199" t="s">
        <v>115</v>
      </c>
      <c r="I31" s="200"/>
    </row>
    <row r="32" spans="1:15" ht="17.45" customHeight="1">
      <c r="B32" s="158" t="s">
        <v>114</v>
      </c>
      <c r="C32" s="74"/>
      <c r="D32" s="43"/>
      <c r="E32" s="90"/>
      <c r="F32" s="95"/>
      <c r="G32" s="40"/>
      <c r="H32" s="189"/>
      <c r="I32" s="190"/>
    </row>
    <row r="33" spans="2:15" ht="17.45" customHeight="1">
      <c r="B33" s="157"/>
      <c r="C33" s="52"/>
      <c r="D33" s="44" t="s">
        <v>66</v>
      </c>
      <c r="E33" s="89"/>
      <c r="F33" s="54"/>
      <c r="G33" s="47">
        <f>ROUNDDOWN(C33*E33,0)</f>
        <v>0</v>
      </c>
      <c r="H33" s="187"/>
      <c r="I33" s="188"/>
    </row>
    <row r="34" spans="2:15" ht="17.45" customHeight="1">
      <c r="B34" s="158"/>
      <c r="C34" s="74"/>
      <c r="D34" s="43"/>
      <c r="E34" s="90"/>
      <c r="F34" s="95"/>
      <c r="G34" s="40"/>
      <c r="H34" s="41"/>
      <c r="I34" s="120"/>
    </row>
    <row r="35" spans="2:15" ht="17.45" customHeight="1">
      <c r="B35" s="157"/>
      <c r="C35" s="52"/>
      <c r="D35" s="44"/>
      <c r="E35" s="89"/>
      <c r="F35" s="54"/>
      <c r="G35" s="47"/>
      <c r="H35" s="201"/>
      <c r="I35" s="202"/>
    </row>
    <row r="36" spans="2:15" ht="17.45" customHeight="1">
      <c r="B36" s="81"/>
      <c r="C36" s="51"/>
      <c r="D36" s="38"/>
      <c r="E36" s="88"/>
      <c r="F36" s="53"/>
      <c r="G36" s="40"/>
      <c r="H36" s="41"/>
      <c r="I36" s="120"/>
    </row>
    <row r="37" spans="2:15" ht="17.45" customHeight="1">
      <c r="B37" s="157"/>
      <c r="C37" s="52"/>
      <c r="D37" s="44"/>
      <c r="E37" s="89"/>
      <c r="F37" s="52"/>
      <c r="G37" s="47"/>
      <c r="H37" s="45"/>
      <c r="I37" s="65"/>
    </row>
    <row r="38" spans="2:15" ht="17.45" customHeight="1">
      <c r="B38" s="81"/>
      <c r="C38" s="51"/>
      <c r="D38" s="38"/>
      <c r="E38" s="88"/>
      <c r="F38" s="51"/>
      <c r="G38" s="40"/>
      <c r="H38" s="189"/>
      <c r="I38" s="190"/>
    </row>
    <row r="39" spans="2:15" ht="17.45" customHeight="1">
      <c r="B39" s="157"/>
      <c r="C39" s="52"/>
      <c r="D39" s="44"/>
      <c r="E39" s="89"/>
      <c r="F39" s="52"/>
      <c r="G39" s="47">
        <f t="shared" ref="G39" si="0">C39*E39</f>
        <v>0</v>
      </c>
      <c r="H39" s="199"/>
      <c r="I39" s="200"/>
    </row>
    <row r="40" spans="2:15" ht="17.45" customHeight="1">
      <c r="B40" s="81"/>
      <c r="C40" s="51"/>
      <c r="D40" s="38"/>
      <c r="E40" s="88"/>
      <c r="F40" s="53"/>
      <c r="G40" s="40"/>
      <c r="H40" s="189"/>
      <c r="I40" s="190"/>
    </row>
    <row r="41" spans="2:15" ht="17.45" customHeight="1">
      <c r="B41" s="157"/>
      <c r="C41" s="52"/>
      <c r="D41" s="44"/>
      <c r="E41" s="89"/>
      <c r="F41" s="54"/>
      <c r="G41" s="47">
        <f t="shared" ref="G41" si="1">C41*E41</f>
        <v>0</v>
      </c>
      <c r="H41" s="199"/>
      <c r="I41" s="200"/>
    </row>
    <row r="42" spans="2:15" ht="17.45" customHeight="1">
      <c r="B42" s="81"/>
      <c r="C42" s="51"/>
      <c r="D42" s="38"/>
      <c r="E42" s="88"/>
      <c r="F42" s="51"/>
      <c r="G42" s="40"/>
      <c r="H42" s="189"/>
      <c r="I42" s="190"/>
    </row>
    <row r="43" spans="2:15" ht="17.45" customHeight="1">
      <c r="B43" s="157" t="s">
        <v>37</v>
      </c>
      <c r="C43" s="52"/>
      <c r="D43" s="44"/>
      <c r="E43" s="89"/>
      <c r="F43" s="54"/>
      <c r="G43" s="47">
        <f>SUM(G31,G33,G35,G37,G39,G41)</f>
        <v>0</v>
      </c>
      <c r="H43" s="199"/>
      <c r="I43" s="200"/>
    </row>
    <row r="44" spans="2:15" ht="17.45" customHeight="1">
      <c r="B44" s="159"/>
      <c r="C44" s="86"/>
      <c r="D44" s="55"/>
      <c r="E44" s="91"/>
      <c r="F44" s="96"/>
      <c r="G44" s="56"/>
      <c r="H44" s="57"/>
      <c r="I44" s="124"/>
    </row>
    <row r="46" spans="2:15" ht="17.45" customHeight="1">
      <c r="B46" s="156">
        <f>B26+1</f>
        <v>3</v>
      </c>
      <c r="C46" s="207" t="s">
        <v>29</v>
      </c>
      <c r="D46" s="207"/>
      <c r="E46" s="207"/>
      <c r="F46" s="207"/>
      <c r="G46" s="207"/>
      <c r="H46" s="58">
        <v>1</v>
      </c>
      <c r="I46" s="122" t="s">
        <v>50</v>
      </c>
    </row>
    <row r="47" spans="2:15" ht="17.45" customHeight="1">
      <c r="B47" s="154" t="s">
        <v>121</v>
      </c>
      <c r="C47" s="114"/>
      <c r="D47" s="114"/>
      <c r="E47" s="114"/>
      <c r="F47" s="114"/>
      <c r="G47" s="114"/>
      <c r="H47" s="59"/>
      <c r="I47" s="123"/>
      <c r="K47" s="141" t="str">
        <f t="shared" ref="K47" si="2">B47</f>
        <v>　測量業務-直接人件費</v>
      </c>
      <c r="L47" s="139">
        <f t="shared" ref="L47" si="3">B46</f>
        <v>3</v>
      </c>
    </row>
    <row r="48" spans="2:15" s="92" customFormat="1" ht="17.45" customHeight="1">
      <c r="B48" s="203" t="s">
        <v>30</v>
      </c>
      <c r="C48" s="205" t="s">
        <v>31</v>
      </c>
      <c r="D48" s="203" t="s">
        <v>32</v>
      </c>
      <c r="E48" s="193" t="s">
        <v>33</v>
      </c>
      <c r="F48" s="191" t="s">
        <v>34</v>
      </c>
      <c r="G48" s="193" t="s">
        <v>35</v>
      </c>
      <c r="H48" s="195" t="s">
        <v>36</v>
      </c>
      <c r="I48" s="196"/>
      <c r="K48" s="11"/>
      <c r="O48" s="11"/>
    </row>
    <row r="49" spans="2:15" s="92" customFormat="1" ht="17.45" customHeight="1">
      <c r="B49" s="204"/>
      <c r="C49" s="206"/>
      <c r="D49" s="204"/>
      <c r="E49" s="194"/>
      <c r="F49" s="192"/>
      <c r="G49" s="210"/>
      <c r="H49" s="197"/>
      <c r="I49" s="198"/>
      <c r="K49" s="11"/>
      <c r="O49" s="11"/>
    </row>
    <row r="50" spans="2:15" ht="17.45" customHeight="1">
      <c r="B50" s="81" t="s">
        <v>122</v>
      </c>
      <c r="C50" s="51"/>
      <c r="D50" s="38"/>
      <c r="E50" s="88"/>
      <c r="F50" s="51"/>
      <c r="G50" s="40"/>
      <c r="H50" s="189"/>
      <c r="I50" s="190"/>
    </row>
    <row r="51" spans="2:15" ht="17.45" customHeight="1">
      <c r="B51" s="160"/>
      <c r="C51" s="52"/>
      <c r="D51" s="44" t="s">
        <v>50</v>
      </c>
      <c r="E51" s="89">
        <f>単価表!F167</f>
        <v>0</v>
      </c>
      <c r="F51" s="54"/>
      <c r="G51" s="47">
        <f>ROUNDDOWN(C51*E51,0)</f>
        <v>0</v>
      </c>
      <c r="H51" s="199" t="s">
        <v>69</v>
      </c>
      <c r="I51" s="200"/>
    </row>
    <row r="52" spans="2:15" ht="17.45" customHeight="1">
      <c r="B52" s="158" t="s">
        <v>123</v>
      </c>
      <c r="C52" s="74"/>
      <c r="D52" s="43"/>
      <c r="E52" s="90"/>
      <c r="F52" s="95"/>
      <c r="G52" s="40"/>
      <c r="H52" s="189"/>
      <c r="I52" s="190"/>
    </row>
    <row r="53" spans="2:15" ht="17.45" customHeight="1">
      <c r="B53" s="157"/>
      <c r="C53" s="52"/>
      <c r="D53" s="44" t="s">
        <v>50</v>
      </c>
      <c r="E53" s="89">
        <f>単価表!F188</f>
        <v>0</v>
      </c>
      <c r="F53" s="54"/>
      <c r="G53" s="47">
        <f>ROUNDDOWN(C53*E53,0)</f>
        <v>0</v>
      </c>
      <c r="H53" s="199" t="s">
        <v>127</v>
      </c>
      <c r="I53" s="200"/>
    </row>
    <row r="54" spans="2:15" ht="17.45" customHeight="1">
      <c r="B54" s="81" t="s">
        <v>124</v>
      </c>
      <c r="C54" s="51"/>
      <c r="D54" s="38"/>
      <c r="E54" s="88"/>
      <c r="F54" s="53"/>
      <c r="G54" s="40"/>
      <c r="H54" s="41"/>
      <c r="I54" s="120"/>
    </row>
    <row r="55" spans="2:15" ht="17.45" customHeight="1">
      <c r="B55" s="157"/>
      <c r="C55" s="52"/>
      <c r="D55" s="44" t="s">
        <v>50</v>
      </c>
      <c r="E55" s="89">
        <f>単価表!F209</f>
        <v>0</v>
      </c>
      <c r="F55" s="54"/>
      <c r="G55" s="47">
        <f>ROUNDDOWN(C55*E55,0)</f>
        <v>0</v>
      </c>
      <c r="H55" s="211" t="s">
        <v>128</v>
      </c>
      <c r="I55" s="212"/>
    </row>
    <row r="56" spans="2:15" ht="17.45" customHeight="1">
      <c r="B56" s="81"/>
      <c r="C56" s="51"/>
      <c r="D56" s="38"/>
      <c r="E56" s="88"/>
      <c r="F56" s="53"/>
      <c r="G56" s="40"/>
      <c r="H56" s="41"/>
      <c r="I56" s="120"/>
    </row>
    <row r="57" spans="2:15" ht="17.45" customHeight="1">
      <c r="B57" s="157"/>
      <c r="C57" s="52"/>
      <c r="D57" s="44"/>
      <c r="E57" s="89"/>
      <c r="F57" s="52"/>
      <c r="G57" s="47"/>
      <c r="H57" s="45"/>
      <c r="I57" s="65"/>
    </row>
    <row r="58" spans="2:15" ht="17.45" customHeight="1">
      <c r="B58" s="81"/>
      <c r="C58" s="51"/>
      <c r="D58" s="38"/>
      <c r="E58" s="88"/>
      <c r="F58" s="51"/>
      <c r="G58" s="40"/>
      <c r="H58" s="189"/>
      <c r="I58" s="190"/>
    </row>
    <row r="59" spans="2:15" ht="17.45" customHeight="1">
      <c r="B59" s="157"/>
      <c r="C59" s="52"/>
      <c r="D59" s="44"/>
      <c r="E59" s="89"/>
      <c r="F59" s="52"/>
      <c r="G59" s="47">
        <f t="shared" ref="G59" si="4">C59*E59</f>
        <v>0</v>
      </c>
      <c r="H59" s="199"/>
      <c r="I59" s="200"/>
    </row>
    <row r="60" spans="2:15" ht="17.45" customHeight="1">
      <c r="B60" s="81"/>
      <c r="C60" s="51"/>
      <c r="D60" s="38"/>
      <c r="E60" s="88"/>
      <c r="F60" s="53"/>
      <c r="G60" s="40"/>
      <c r="H60" s="189"/>
      <c r="I60" s="190"/>
    </row>
    <row r="61" spans="2:15" ht="17.45" customHeight="1">
      <c r="B61" s="157"/>
      <c r="C61" s="52"/>
      <c r="D61" s="44"/>
      <c r="E61" s="89"/>
      <c r="F61" s="54"/>
      <c r="G61" s="47">
        <f t="shared" ref="G61" si="5">C61*E61</f>
        <v>0</v>
      </c>
      <c r="H61" s="199"/>
      <c r="I61" s="200"/>
    </row>
    <row r="62" spans="2:15" ht="17.45" customHeight="1">
      <c r="B62" s="81"/>
      <c r="C62" s="51"/>
      <c r="D62" s="38"/>
      <c r="E62" s="88"/>
      <c r="F62" s="51"/>
      <c r="G62" s="40"/>
      <c r="H62" s="189"/>
      <c r="I62" s="190"/>
    </row>
    <row r="63" spans="2:15" ht="17.45" customHeight="1">
      <c r="B63" s="157" t="s">
        <v>37</v>
      </c>
      <c r="C63" s="52"/>
      <c r="D63" s="44"/>
      <c r="E63" s="89"/>
      <c r="F63" s="54"/>
      <c r="G63" s="47">
        <f>SUM(G51,G53,G55,G57,G59,G61)</f>
        <v>0</v>
      </c>
      <c r="H63" s="199"/>
      <c r="I63" s="200"/>
    </row>
    <row r="66" spans="2:15" ht="17.45" customHeight="1">
      <c r="B66" s="156">
        <f>B46+1</f>
        <v>4</v>
      </c>
      <c r="C66" s="207" t="s">
        <v>29</v>
      </c>
      <c r="D66" s="207"/>
      <c r="E66" s="207"/>
      <c r="F66" s="207"/>
      <c r="G66" s="207"/>
      <c r="H66" s="58">
        <v>1</v>
      </c>
      <c r="I66" s="122" t="b">
        <f>_xlfn.XLOOKUP("第"&amp;B66&amp;"号代価表",内訳書!G:G,内訳書!I:I,FALSE,0,1)</f>
        <v>0</v>
      </c>
      <c r="N66"/>
      <c r="O66"/>
    </row>
    <row r="67" spans="2:15" ht="17.45" customHeight="1">
      <c r="B67" s="154"/>
      <c r="C67" s="114"/>
      <c r="D67" s="114"/>
      <c r="E67" s="114"/>
      <c r="F67" s="114"/>
      <c r="G67" s="114"/>
      <c r="H67" s="59"/>
      <c r="I67" s="123"/>
      <c r="K67" s="141">
        <f t="shared" ref="K67" si="6">B67</f>
        <v>0</v>
      </c>
      <c r="L67" s="139">
        <f t="shared" ref="L67" si="7">B66</f>
        <v>4</v>
      </c>
      <c r="N67"/>
      <c r="O67"/>
    </row>
    <row r="68" spans="2:15" s="92" customFormat="1" ht="17.45" customHeight="1">
      <c r="B68" s="203" t="s">
        <v>30</v>
      </c>
      <c r="C68" s="205" t="s">
        <v>31</v>
      </c>
      <c r="D68" s="203" t="s">
        <v>32</v>
      </c>
      <c r="E68" s="193" t="s">
        <v>33</v>
      </c>
      <c r="F68" s="191" t="s">
        <v>34</v>
      </c>
      <c r="G68" s="193" t="s">
        <v>35</v>
      </c>
      <c r="H68" s="195" t="s">
        <v>36</v>
      </c>
      <c r="I68" s="196"/>
      <c r="K68" s="11"/>
      <c r="N68"/>
      <c r="O68"/>
    </row>
    <row r="69" spans="2:15" s="92" customFormat="1" ht="17.45" customHeight="1">
      <c r="B69" s="204"/>
      <c r="C69" s="206"/>
      <c r="D69" s="204"/>
      <c r="E69" s="194"/>
      <c r="F69" s="192"/>
      <c r="G69" s="210"/>
      <c r="H69" s="197"/>
      <c r="I69" s="198"/>
      <c r="K69" s="11"/>
      <c r="N69"/>
      <c r="O69"/>
    </row>
    <row r="70" spans="2:15" ht="17.45" customHeight="1">
      <c r="B70" s="158"/>
      <c r="C70" s="51"/>
      <c r="D70" s="38"/>
      <c r="E70" s="88"/>
      <c r="F70" s="51"/>
      <c r="G70" s="40"/>
      <c r="H70" s="189"/>
      <c r="I70" s="190"/>
      <c r="N70"/>
      <c r="O70"/>
    </row>
    <row r="71" spans="2:15" ht="17.45" customHeight="1">
      <c r="B71" s="160"/>
      <c r="C71" s="52"/>
      <c r="D71" s="44"/>
      <c r="E71" s="89">
        <f>単価表!F83</f>
        <v>0</v>
      </c>
      <c r="F71" s="54"/>
      <c r="G71" s="47">
        <f>C71*E71</f>
        <v>0</v>
      </c>
      <c r="H71" s="199"/>
      <c r="I71" s="200"/>
      <c r="N71"/>
      <c r="O71"/>
    </row>
    <row r="72" spans="2:15" ht="17.45" customHeight="1">
      <c r="B72" s="158"/>
      <c r="C72" s="74"/>
      <c r="D72" s="43"/>
      <c r="E72" s="90"/>
      <c r="F72" s="95"/>
      <c r="G72" s="40"/>
      <c r="H72" s="189"/>
      <c r="I72" s="190"/>
      <c r="N72"/>
      <c r="O72"/>
    </row>
    <row r="73" spans="2:15" ht="17.45" customHeight="1">
      <c r="B73" s="157"/>
      <c r="C73" s="52"/>
      <c r="D73" s="44"/>
      <c r="E73" s="89"/>
      <c r="F73" s="54"/>
      <c r="G73" s="47"/>
      <c r="H73" s="199"/>
      <c r="I73" s="200"/>
    </row>
    <row r="74" spans="2:15" ht="17.45" customHeight="1">
      <c r="B74" s="81"/>
      <c r="C74" s="51"/>
      <c r="D74" s="38"/>
      <c r="E74" s="88"/>
      <c r="F74" s="53"/>
      <c r="G74" s="40"/>
      <c r="H74" s="41"/>
      <c r="I74" s="120"/>
    </row>
    <row r="75" spans="2:15" ht="17.45" customHeight="1">
      <c r="B75" s="157"/>
      <c r="C75" s="52"/>
      <c r="D75" s="44"/>
      <c r="E75" s="89"/>
      <c r="F75" s="54"/>
      <c r="G75" s="47"/>
      <c r="H75" s="201"/>
      <c r="I75" s="202"/>
    </row>
    <row r="76" spans="2:15" ht="17.45" customHeight="1">
      <c r="B76" s="81"/>
      <c r="C76" s="51"/>
      <c r="D76" s="38"/>
      <c r="E76" s="88"/>
      <c r="F76" s="53"/>
      <c r="G76" s="40"/>
      <c r="H76" s="41"/>
      <c r="I76" s="120"/>
    </row>
    <row r="77" spans="2:15" ht="17.45" customHeight="1">
      <c r="B77" s="157"/>
      <c r="C77" s="52"/>
      <c r="D77" s="44"/>
      <c r="E77" s="89"/>
      <c r="F77" s="52"/>
      <c r="G77" s="47"/>
      <c r="H77" s="45"/>
      <c r="I77" s="65"/>
    </row>
    <row r="78" spans="2:15" ht="17.45" customHeight="1">
      <c r="B78" s="81"/>
      <c r="C78" s="51"/>
      <c r="D78" s="38"/>
      <c r="E78" s="88"/>
      <c r="F78" s="51"/>
      <c r="G78" s="40"/>
      <c r="H78" s="189"/>
      <c r="I78" s="190"/>
    </row>
    <row r="79" spans="2:15" ht="17.45" customHeight="1">
      <c r="B79" s="157"/>
      <c r="C79" s="52"/>
      <c r="D79" s="44"/>
      <c r="E79" s="89"/>
      <c r="F79" s="52"/>
      <c r="G79" s="47">
        <f t="shared" ref="G79" si="8">C79*E79</f>
        <v>0</v>
      </c>
      <c r="H79" s="199"/>
      <c r="I79" s="200"/>
    </row>
    <row r="80" spans="2:15" ht="17.45" customHeight="1">
      <c r="B80" s="81"/>
      <c r="C80" s="51"/>
      <c r="D80" s="38"/>
      <c r="E80" s="88"/>
      <c r="F80" s="53"/>
      <c r="G80" s="40"/>
      <c r="H80" s="189"/>
      <c r="I80" s="190"/>
    </row>
    <row r="81" spans="1:15" ht="17.45" customHeight="1">
      <c r="B81" s="157"/>
      <c r="C81" s="52"/>
      <c r="D81" s="44"/>
      <c r="E81" s="89"/>
      <c r="F81" s="54"/>
      <c r="G81" s="47">
        <f t="shared" ref="G81" si="9">C81*E81</f>
        <v>0</v>
      </c>
      <c r="H81" s="199"/>
      <c r="I81" s="200"/>
    </row>
    <row r="82" spans="1:15" ht="17.45" customHeight="1">
      <c r="B82" s="81"/>
      <c r="C82" s="51"/>
      <c r="D82" s="38"/>
      <c r="E82" s="88"/>
      <c r="F82" s="51"/>
      <c r="G82" s="40"/>
      <c r="H82" s="189"/>
      <c r="I82" s="190"/>
    </row>
    <row r="83" spans="1:15" ht="17.45" customHeight="1">
      <c r="B83" s="157" t="s">
        <v>37</v>
      </c>
      <c r="C83" s="52"/>
      <c r="D83" s="44"/>
      <c r="E83" s="89"/>
      <c r="F83" s="54"/>
      <c r="G83" s="47">
        <f>SUM(G71,G73,G75,G77,G79,G81)</f>
        <v>0</v>
      </c>
      <c r="H83" s="199"/>
      <c r="I83" s="200"/>
    </row>
    <row r="85" spans="1:15" s="92" customFormat="1" ht="17.45" customHeight="1">
      <c r="A85"/>
      <c r="B85" s="161"/>
      <c r="C85" s="75"/>
      <c r="D85"/>
      <c r="E85" s="11"/>
      <c r="F85" s="75"/>
      <c r="G85"/>
      <c r="H85"/>
      <c r="I85" s="71"/>
      <c r="J85"/>
      <c r="K85" s="11"/>
      <c r="L85"/>
      <c r="M85"/>
      <c r="N85"/>
      <c r="O85"/>
    </row>
    <row r="86" spans="1:15" s="92" customFormat="1" ht="17.45" customHeight="1">
      <c r="A86"/>
      <c r="B86" s="156">
        <f>B66+1</f>
        <v>5</v>
      </c>
      <c r="C86" s="207" t="s">
        <v>29</v>
      </c>
      <c r="D86" s="207"/>
      <c r="E86" s="207"/>
      <c r="F86" s="207"/>
      <c r="G86" s="207"/>
      <c r="H86" s="58">
        <v>1</v>
      </c>
      <c r="I86" s="122" t="b">
        <f>_xlfn.XLOOKUP("第"&amp;B86&amp;"号代価表",内訳書!G:G,内訳書!I:I,FALSE,0,1)</f>
        <v>0</v>
      </c>
      <c r="J86"/>
      <c r="K86" s="11"/>
      <c r="L86"/>
      <c r="M86"/>
      <c r="N86"/>
      <c r="O86"/>
    </row>
    <row r="87" spans="1:15" ht="17.45" customHeight="1">
      <c r="B87" s="154"/>
      <c r="C87" s="114"/>
      <c r="D87" s="114"/>
      <c r="E87" s="114"/>
      <c r="F87" s="114"/>
      <c r="G87" s="114"/>
      <c r="H87" s="59"/>
      <c r="I87" s="123"/>
      <c r="K87" s="141">
        <f t="shared" ref="K87" si="10">B87</f>
        <v>0</v>
      </c>
      <c r="L87" s="139">
        <f t="shared" ref="L87" si="11">B86</f>
        <v>5</v>
      </c>
      <c r="N87"/>
      <c r="O87"/>
    </row>
    <row r="88" spans="1:15" ht="17.45" customHeight="1">
      <c r="A88" s="92"/>
      <c r="B88" s="203" t="s">
        <v>30</v>
      </c>
      <c r="C88" s="205" t="s">
        <v>31</v>
      </c>
      <c r="D88" s="203" t="s">
        <v>32</v>
      </c>
      <c r="E88" s="193" t="s">
        <v>33</v>
      </c>
      <c r="F88" s="191" t="s">
        <v>34</v>
      </c>
      <c r="G88" s="193" t="s">
        <v>35</v>
      </c>
      <c r="H88" s="195" t="s">
        <v>36</v>
      </c>
      <c r="I88" s="196"/>
      <c r="J88" s="92"/>
      <c r="L88" s="92"/>
      <c r="M88" s="92"/>
      <c r="N88"/>
      <c r="O88"/>
    </row>
    <row r="89" spans="1:15" ht="17.45" customHeight="1">
      <c r="A89" s="92"/>
      <c r="B89" s="204"/>
      <c r="C89" s="206"/>
      <c r="D89" s="204"/>
      <c r="E89" s="194"/>
      <c r="F89" s="192"/>
      <c r="G89" s="194"/>
      <c r="H89" s="197"/>
      <c r="I89" s="198"/>
      <c r="J89" s="92"/>
      <c r="L89" s="92"/>
      <c r="M89" s="92"/>
    </row>
    <row r="90" spans="1:15" ht="17.45" customHeight="1">
      <c r="B90" s="81"/>
      <c r="C90" s="51"/>
      <c r="D90" s="38"/>
      <c r="E90" s="88"/>
      <c r="F90" s="51"/>
      <c r="G90" s="40"/>
      <c r="H90" s="189"/>
      <c r="I90" s="190"/>
    </row>
    <row r="91" spans="1:15" ht="17.45" customHeight="1">
      <c r="B91" s="160"/>
      <c r="C91" s="52"/>
      <c r="D91" s="44"/>
      <c r="E91" s="89">
        <f>単価表!F104</f>
        <v>0</v>
      </c>
      <c r="F91" s="54"/>
      <c r="G91" s="47">
        <f>C91*E91</f>
        <v>0</v>
      </c>
      <c r="H91" s="199"/>
      <c r="I91" s="200"/>
    </row>
    <row r="92" spans="1:15" ht="17.45" customHeight="1">
      <c r="B92" s="158"/>
      <c r="C92" s="74"/>
      <c r="D92" s="43"/>
      <c r="E92" s="90"/>
      <c r="F92" s="95"/>
      <c r="G92" s="40"/>
      <c r="H92" s="189"/>
      <c r="I92" s="190"/>
    </row>
    <row r="93" spans="1:15" ht="17.45" customHeight="1">
      <c r="B93" s="157"/>
      <c r="C93" s="52"/>
      <c r="D93" s="44"/>
      <c r="E93" s="89"/>
      <c r="F93" s="54"/>
      <c r="G93" s="47">
        <f>C93*E93/100</f>
        <v>0</v>
      </c>
      <c r="H93" s="199"/>
      <c r="I93" s="200"/>
    </row>
    <row r="94" spans="1:15" ht="17.45" customHeight="1">
      <c r="B94" s="81"/>
      <c r="C94" s="51"/>
      <c r="D94" s="38"/>
      <c r="E94" s="88"/>
      <c r="F94" s="53"/>
      <c r="G94" s="40"/>
      <c r="H94" s="41"/>
      <c r="I94" s="120"/>
    </row>
    <row r="95" spans="1:15" ht="17.45" customHeight="1">
      <c r="B95" s="157"/>
      <c r="C95" s="52"/>
      <c r="D95" s="44"/>
      <c r="E95" s="89"/>
      <c r="F95" s="52"/>
      <c r="G95" s="47">
        <f>C95*E95</f>
        <v>0</v>
      </c>
      <c r="H95" s="201"/>
      <c r="I95" s="202"/>
    </row>
    <row r="96" spans="1:15" ht="17.45" customHeight="1">
      <c r="B96" s="81"/>
      <c r="C96" s="51"/>
      <c r="D96" s="38"/>
      <c r="E96" s="88"/>
      <c r="F96" s="51"/>
      <c r="G96" s="40"/>
      <c r="H96" s="41"/>
      <c r="I96" s="120"/>
    </row>
    <row r="97" spans="1:15" ht="17.45" customHeight="1">
      <c r="B97" s="157"/>
      <c r="C97" s="52"/>
      <c r="D97" s="44"/>
      <c r="E97" s="89"/>
      <c r="F97" s="52"/>
      <c r="G97" s="47">
        <f t="shared" ref="G97" si="12">C97*E97</f>
        <v>0</v>
      </c>
      <c r="H97" s="45"/>
      <c r="I97" s="65"/>
    </row>
    <row r="98" spans="1:15" ht="17.45" customHeight="1">
      <c r="B98" s="81"/>
      <c r="C98" s="51"/>
      <c r="D98" s="38"/>
      <c r="E98" s="88"/>
      <c r="F98" s="51"/>
      <c r="G98" s="40"/>
      <c r="H98" s="189"/>
      <c r="I98" s="190"/>
    </row>
    <row r="99" spans="1:15" ht="17.45" customHeight="1">
      <c r="B99" s="157"/>
      <c r="C99" s="52"/>
      <c r="D99" s="44"/>
      <c r="E99" s="89"/>
      <c r="F99" s="52"/>
      <c r="G99" s="47">
        <f t="shared" ref="G99" si="13">C99*E99</f>
        <v>0</v>
      </c>
      <c r="H99" s="199"/>
      <c r="I99" s="200"/>
    </row>
    <row r="100" spans="1:15" ht="17.45" customHeight="1">
      <c r="B100" s="81"/>
      <c r="C100" s="51"/>
      <c r="D100" s="38"/>
      <c r="E100" s="88"/>
      <c r="F100" s="53"/>
      <c r="G100" s="40"/>
      <c r="H100" s="189"/>
      <c r="I100" s="190"/>
    </row>
    <row r="101" spans="1:15" ht="17.45" customHeight="1">
      <c r="B101" s="157"/>
      <c r="C101" s="52"/>
      <c r="D101" s="44"/>
      <c r="E101" s="89"/>
      <c r="F101" s="54"/>
      <c r="G101" s="47">
        <f t="shared" ref="G101" si="14">C101*E101</f>
        <v>0</v>
      </c>
      <c r="H101" s="199"/>
      <c r="I101" s="200"/>
    </row>
    <row r="102" spans="1:15" ht="17.45" customHeight="1">
      <c r="B102" s="81"/>
      <c r="C102" s="51"/>
      <c r="D102" s="38"/>
      <c r="E102" s="88"/>
      <c r="F102" s="51"/>
      <c r="G102" s="40"/>
      <c r="H102" s="189"/>
      <c r="I102" s="190"/>
    </row>
    <row r="103" spans="1:15" ht="17.45" customHeight="1">
      <c r="B103" s="157" t="s">
        <v>37</v>
      </c>
      <c r="C103" s="52"/>
      <c r="D103" s="44"/>
      <c r="E103" s="89"/>
      <c r="F103" s="54"/>
      <c r="G103" s="47">
        <f>SUM(G91,G93,G95,G97,G99,G101)</f>
        <v>0</v>
      </c>
      <c r="H103" s="199"/>
      <c r="I103" s="200"/>
      <c r="N103"/>
      <c r="O103"/>
    </row>
    <row r="104" spans="1:15" s="92" customFormat="1" ht="17.45" customHeight="1">
      <c r="A104"/>
      <c r="B104" s="161"/>
      <c r="C104" s="75"/>
      <c r="D104"/>
      <c r="E104" s="11"/>
      <c r="F104" s="75"/>
      <c r="G104"/>
      <c r="H104"/>
      <c r="I104" s="71"/>
      <c r="J104"/>
      <c r="K104" s="11"/>
      <c r="L104"/>
      <c r="M104"/>
      <c r="N104"/>
      <c r="O104"/>
    </row>
    <row r="105" spans="1:15" s="92" customFormat="1" ht="17.45" customHeight="1">
      <c r="A105"/>
      <c r="B105" s="161"/>
      <c r="C105" s="75"/>
      <c r="D105"/>
      <c r="E105" s="11"/>
      <c r="F105" s="75"/>
      <c r="G105"/>
      <c r="H105"/>
      <c r="I105" s="71"/>
      <c r="J105"/>
      <c r="K105" s="11"/>
      <c r="L105"/>
      <c r="M105"/>
      <c r="N105"/>
      <c r="O105"/>
    </row>
    <row r="106" spans="1:15" ht="17.45" customHeight="1">
      <c r="B106" s="156">
        <f>B86+1</f>
        <v>6</v>
      </c>
      <c r="C106" s="207" t="s">
        <v>29</v>
      </c>
      <c r="D106" s="207"/>
      <c r="E106" s="207"/>
      <c r="F106" s="207"/>
      <c r="G106" s="207"/>
      <c r="H106" s="58">
        <v>1</v>
      </c>
      <c r="I106" s="122" t="b">
        <f>_xlfn.XLOOKUP("第"&amp;B106&amp;"号代価表",内訳書!G:G,内訳書!I:I,FALSE,0,1)</f>
        <v>0</v>
      </c>
      <c r="N106"/>
      <c r="O106"/>
    </row>
    <row r="107" spans="1:15" ht="17.45" customHeight="1">
      <c r="B107" s="154"/>
      <c r="C107" s="114"/>
      <c r="D107" s="114"/>
      <c r="E107" s="114"/>
      <c r="F107" s="114"/>
      <c r="G107" s="114"/>
      <c r="H107" s="59"/>
      <c r="I107" s="123"/>
      <c r="K107" s="141">
        <f t="shared" ref="K107" si="15">B107</f>
        <v>0</v>
      </c>
      <c r="L107" s="139">
        <f t="shared" ref="L107" si="16">B106</f>
        <v>6</v>
      </c>
      <c r="N107"/>
      <c r="O107"/>
    </row>
    <row r="108" spans="1:15" ht="17.45" customHeight="1">
      <c r="A108" s="92"/>
      <c r="B108" s="203" t="s">
        <v>30</v>
      </c>
      <c r="C108" s="205" t="s">
        <v>31</v>
      </c>
      <c r="D108" s="203" t="s">
        <v>32</v>
      </c>
      <c r="E108" s="193" t="s">
        <v>33</v>
      </c>
      <c r="F108" s="191" t="s">
        <v>34</v>
      </c>
      <c r="G108" s="193" t="s">
        <v>35</v>
      </c>
      <c r="H108" s="195" t="s">
        <v>36</v>
      </c>
      <c r="I108" s="196"/>
      <c r="J108" s="92"/>
      <c r="L108" s="92"/>
      <c r="M108" s="92"/>
      <c r="N108"/>
      <c r="O108"/>
    </row>
    <row r="109" spans="1:15" ht="17.45" customHeight="1">
      <c r="A109" s="92"/>
      <c r="B109" s="204"/>
      <c r="C109" s="206"/>
      <c r="D109" s="204"/>
      <c r="E109" s="194"/>
      <c r="F109" s="192"/>
      <c r="G109" s="194"/>
      <c r="H109" s="197"/>
      <c r="I109" s="198"/>
      <c r="J109" s="92"/>
      <c r="L109" s="92"/>
      <c r="M109" s="92"/>
    </row>
    <row r="110" spans="1:15" ht="17.45" customHeight="1">
      <c r="B110" s="81"/>
      <c r="C110" s="51"/>
      <c r="D110" s="38"/>
      <c r="E110" s="88"/>
      <c r="F110" s="51"/>
      <c r="G110" s="40"/>
      <c r="H110" s="189"/>
      <c r="I110" s="190"/>
    </row>
    <row r="111" spans="1:15" ht="17.45" customHeight="1">
      <c r="B111" s="162"/>
      <c r="C111" s="52"/>
      <c r="D111" s="44"/>
      <c r="E111" s="89">
        <f>単価表!F125</f>
        <v>0</v>
      </c>
      <c r="F111" s="54"/>
      <c r="G111" s="47">
        <f>C111*E111</f>
        <v>0</v>
      </c>
      <c r="H111" s="199"/>
      <c r="I111" s="200"/>
    </row>
    <row r="112" spans="1:15" ht="17.45" customHeight="1">
      <c r="B112" s="158"/>
      <c r="C112" s="74"/>
      <c r="D112" s="43"/>
      <c r="E112" s="90"/>
      <c r="F112" s="95"/>
      <c r="G112" s="40"/>
      <c r="H112" s="189"/>
      <c r="I112" s="190"/>
    </row>
    <row r="113" spans="1:15" ht="17.45" customHeight="1">
      <c r="B113" s="157"/>
      <c r="C113" s="52"/>
      <c r="D113" s="44"/>
      <c r="E113" s="89"/>
      <c r="F113" s="54"/>
      <c r="G113" s="47">
        <f>C113*E113*F113</f>
        <v>0</v>
      </c>
      <c r="H113" s="199"/>
      <c r="I113" s="200"/>
    </row>
    <row r="114" spans="1:15" ht="17.45" customHeight="1">
      <c r="B114" s="158"/>
      <c r="C114" s="51"/>
      <c r="D114" s="43"/>
      <c r="E114" s="88"/>
      <c r="F114" s="53"/>
      <c r="G114" s="40"/>
      <c r="H114" s="41"/>
      <c r="I114" s="120"/>
    </row>
    <row r="115" spans="1:15" ht="17.45" customHeight="1">
      <c r="B115" s="157"/>
      <c r="C115" s="52"/>
      <c r="D115" s="44"/>
      <c r="E115" s="89"/>
      <c r="F115" s="52"/>
      <c r="G115" s="47">
        <f>C115*E115</f>
        <v>0</v>
      </c>
      <c r="H115" s="201"/>
      <c r="I115" s="202"/>
    </row>
    <row r="116" spans="1:15" ht="17.45" customHeight="1">
      <c r="B116" s="81"/>
      <c r="C116" s="51"/>
      <c r="D116" s="38"/>
      <c r="E116" s="88"/>
      <c r="F116" s="51"/>
      <c r="G116" s="40"/>
      <c r="H116" s="41"/>
      <c r="I116" s="120"/>
    </row>
    <row r="117" spans="1:15" ht="17.45" customHeight="1">
      <c r="B117" s="157"/>
      <c r="C117" s="52"/>
      <c r="D117" s="44"/>
      <c r="E117" s="89"/>
      <c r="F117" s="52"/>
      <c r="G117" s="47">
        <f>C117*E117/100</f>
        <v>0</v>
      </c>
      <c r="H117" s="45"/>
      <c r="I117" s="65"/>
    </row>
    <row r="118" spans="1:15" ht="17.45" customHeight="1">
      <c r="B118" s="81"/>
      <c r="C118" s="51"/>
      <c r="D118" s="38"/>
      <c r="E118" s="88"/>
      <c r="F118" s="51"/>
      <c r="G118" s="40"/>
      <c r="H118" s="189"/>
      <c r="I118" s="190"/>
    </row>
    <row r="119" spans="1:15" ht="17.45" customHeight="1">
      <c r="B119" s="157"/>
      <c r="C119" s="52"/>
      <c r="D119" s="44"/>
      <c r="E119" s="89"/>
      <c r="F119" s="52"/>
      <c r="G119" s="47">
        <f t="shared" ref="G119" si="17">C119*E119</f>
        <v>0</v>
      </c>
      <c r="H119" s="199"/>
      <c r="I119" s="200"/>
    </row>
    <row r="120" spans="1:15" ht="17.45" customHeight="1">
      <c r="B120" s="81"/>
      <c r="C120" s="51"/>
      <c r="D120" s="38"/>
      <c r="E120" s="88"/>
      <c r="F120" s="53"/>
      <c r="G120" s="40"/>
      <c r="H120" s="189"/>
      <c r="I120" s="190"/>
    </row>
    <row r="121" spans="1:15" ht="17.45" customHeight="1">
      <c r="B121" s="157"/>
      <c r="C121" s="52"/>
      <c r="D121" s="44"/>
      <c r="E121" s="89"/>
      <c r="F121" s="54"/>
      <c r="G121" s="47">
        <f t="shared" ref="G121" si="18">C121*E121</f>
        <v>0</v>
      </c>
      <c r="H121" s="199"/>
      <c r="I121" s="200"/>
    </row>
    <row r="122" spans="1:15" ht="17.45" customHeight="1">
      <c r="B122" s="81"/>
      <c r="C122" s="51"/>
      <c r="D122" s="38"/>
      <c r="E122" s="88"/>
      <c r="F122" s="51"/>
      <c r="G122" s="40"/>
      <c r="H122" s="189"/>
      <c r="I122" s="190"/>
    </row>
    <row r="123" spans="1:15" s="92" customFormat="1" ht="17.45" customHeight="1">
      <c r="A123"/>
      <c r="B123" s="157" t="s">
        <v>37</v>
      </c>
      <c r="C123" s="52"/>
      <c r="D123" s="44"/>
      <c r="E123" s="89"/>
      <c r="F123" s="54"/>
      <c r="G123" s="47">
        <f>SUM(G111,G113,G115,G117,G119,G121)</f>
        <v>0</v>
      </c>
      <c r="H123" s="199"/>
      <c r="I123" s="200"/>
      <c r="J123"/>
      <c r="K123" s="11"/>
      <c r="L123"/>
      <c r="M123"/>
      <c r="O123" s="11"/>
    </row>
    <row r="124" spans="1:15" s="92" customFormat="1" ht="17.45" customHeight="1">
      <c r="A124"/>
      <c r="B124" s="161"/>
      <c r="C124" s="75"/>
      <c r="D124"/>
      <c r="E124" s="11"/>
      <c r="F124" s="75"/>
      <c r="G124"/>
      <c r="H124"/>
      <c r="I124" s="71"/>
      <c r="J124"/>
      <c r="K124" s="11"/>
      <c r="L124"/>
      <c r="M124"/>
      <c r="O124" s="11"/>
    </row>
    <row r="126" spans="1:15" ht="17.45" customHeight="1">
      <c r="B126" s="156">
        <f>B106+1</f>
        <v>7</v>
      </c>
      <c r="C126" s="207" t="s">
        <v>29</v>
      </c>
      <c r="D126" s="207"/>
      <c r="E126" s="207"/>
      <c r="F126" s="207"/>
      <c r="G126" s="207"/>
      <c r="H126" s="58">
        <v>1</v>
      </c>
      <c r="I126" s="122" t="b">
        <f>_xlfn.XLOOKUP("第"&amp;B126&amp;"号代価表",内訳書!G:G,内訳書!I:I,FALSE,0,1)</f>
        <v>0</v>
      </c>
    </row>
    <row r="127" spans="1:15" ht="17.45" customHeight="1">
      <c r="B127" s="154"/>
      <c r="C127" s="114"/>
      <c r="D127" s="114"/>
      <c r="E127" s="114"/>
      <c r="F127" s="114"/>
      <c r="G127" s="114"/>
      <c r="H127" s="59"/>
      <c r="I127" s="123"/>
      <c r="K127" s="141">
        <f t="shared" ref="K127" si="19">B127</f>
        <v>0</v>
      </c>
      <c r="L127" s="139">
        <f t="shared" ref="L127" si="20">B126</f>
        <v>7</v>
      </c>
    </row>
    <row r="128" spans="1:15" ht="17.45" customHeight="1">
      <c r="A128" s="92"/>
      <c r="B128" s="203" t="s">
        <v>30</v>
      </c>
      <c r="C128" s="205" t="s">
        <v>31</v>
      </c>
      <c r="D128" s="203" t="s">
        <v>32</v>
      </c>
      <c r="E128" s="193" t="s">
        <v>33</v>
      </c>
      <c r="F128" s="191" t="s">
        <v>34</v>
      </c>
      <c r="G128" s="193" t="s">
        <v>35</v>
      </c>
      <c r="H128" s="195" t="s">
        <v>36</v>
      </c>
      <c r="I128" s="196"/>
      <c r="J128" s="92"/>
      <c r="L128" s="92"/>
      <c r="M128" s="92"/>
    </row>
    <row r="129" spans="1:15" ht="17.45" customHeight="1">
      <c r="A129" s="92"/>
      <c r="B129" s="204"/>
      <c r="C129" s="206"/>
      <c r="D129" s="204"/>
      <c r="E129" s="194"/>
      <c r="F129" s="192"/>
      <c r="G129" s="194"/>
      <c r="H129" s="197"/>
      <c r="I129" s="198"/>
      <c r="J129" s="92"/>
      <c r="L129" s="92"/>
      <c r="M129" s="92"/>
    </row>
    <row r="130" spans="1:15" ht="17.45" customHeight="1">
      <c r="B130" s="81"/>
      <c r="C130" s="51"/>
      <c r="D130" s="38"/>
      <c r="E130" s="88"/>
      <c r="F130" s="51"/>
      <c r="G130" s="40"/>
      <c r="H130" s="189"/>
      <c r="I130" s="190"/>
    </row>
    <row r="131" spans="1:15" ht="17.45" customHeight="1">
      <c r="B131" s="162"/>
      <c r="C131" s="52"/>
      <c r="D131" s="44"/>
      <c r="E131" s="89">
        <f>単価表!F146</f>
        <v>0</v>
      </c>
      <c r="F131" s="54"/>
      <c r="G131" s="47">
        <f>C131*E131</f>
        <v>0</v>
      </c>
      <c r="H131" s="199"/>
      <c r="I131" s="200"/>
    </row>
    <row r="132" spans="1:15" ht="17.45" customHeight="1">
      <c r="B132" s="158"/>
      <c r="C132" s="74"/>
      <c r="D132" s="43"/>
      <c r="E132" s="90"/>
      <c r="F132" s="95"/>
      <c r="G132" s="40"/>
      <c r="H132" s="189"/>
      <c r="I132" s="190"/>
    </row>
    <row r="133" spans="1:15" ht="17.45" customHeight="1">
      <c r="B133" s="157"/>
      <c r="C133" s="52"/>
      <c r="D133" s="44"/>
      <c r="E133" s="89">
        <f>単価表!F167</f>
        <v>0</v>
      </c>
      <c r="F133" s="54"/>
      <c r="G133" s="47">
        <f>C133*E133</f>
        <v>0</v>
      </c>
      <c r="H133" s="199"/>
      <c r="I133" s="200"/>
    </row>
    <row r="134" spans="1:15" ht="17.45" customHeight="1">
      <c r="B134" s="81"/>
      <c r="C134" s="51"/>
      <c r="D134" s="38"/>
      <c r="E134" s="88"/>
      <c r="F134" s="53"/>
      <c r="G134" s="40"/>
      <c r="H134" s="189"/>
      <c r="I134" s="190"/>
    </row>
    <row r="135" spans="1:15" ht="17.45" customHeight="1">
      <c r="B135" s="157"/>
      <c r="C135" s="52"/>
      <c r="D135" s="44"/>
      <c r="E135" s="89">
        <f>単価表!F188</f>
        <v>0</v>
      </c>
      <c r="F135" s="52"/>
      <c r="G135" s="47">
        <f>C135*E135</f>
        <v>0</v>
      </c>
      <c r="H135" s="199"/>
      <c r="I135" s="200"/>
    </row>
    <row r="136" spans="1:15" ht="17.45" customHeight="1">
      <c r="B136" s="81"/>
      <c r="C136" s="51"/>
      <c r="D136" s="38"/>
      <c r="E136" s="88"/>
      <c r="F136" s="51"/>
      <c r="G136" s="40"/>
      <c r="H136" s="189"/>
      <c r="I136" s="190"/>
    </row>
    <row r="137" spans="1:15" ht="17.45" customHeight="1">
      <c r="B137" s="157"/>
      <c r="C137" s="52"/>
      <c r="D137" s="44"/>
      <c r="E137" s="89"/>
      <c r="F137" s="52"/>
      <c r="G137" s="47">
        <f t="shared" ref="G137" si="21">C137*E137</f>
        <v>0</v>
      </c>
      <c r="H137" s="208"/>
      <c r="I137" s="209"/>
    </row>
    <row r="138" spans="1:15" ht="17.45" customHeight="1">
      <c r="B138" s="81"/>
      <c r="C138" s="51"/>
      <c r="D138" s="38"/>
      <c r="E138" s="88"/>
      <c r="F138" s="51"/>
      <c r="G138" s="40"/>
      <c r="H138" s="189"/>
      <c r="I138" s="190"/>
    </row>
    <row r="139" spans="1:15" ht="17.45" customHeight="1">
      <c r="B139" s="157"/>
      <c r="C139" s="52"/>
      <c r="D139" s="44"/>
      <c r="E139" s="89"/>
      <c r="F139" s="52"/>
      <c r="G139" s="47">
        <f t="shared" ref="G139" si="22">C139*E139</f>
        <v>0</v>
      </c>
      <c r="H139" s="199"/>
      <c r="I139" s="200"/>
    </row>
    <row r="140" spans="1:15" ht="17.45" customHeight="1">
      <c r="B140" s="81"/>
      <c r="C140" s="51"/>
      <c r="D140" s="38"/>
      <c r="E140" s="88"/>
      <c r="F140" s="53"/>
      <c r="G140" s="40"/>
      <c r="H140" s="189"/>
      <c r="I140" s="190"/>
    </row>
    <row r="141" spans="1:15" ht="17.45" customHeight="1">
      <c r="B141" s="157"/>
      <c r="C141" s="52"/>
      <c r="D141" s="44"/>
      <c r="E141" s="89"/>
      <c r="F141" s="54"/>
      <c r="G141" s="47">
        <f t="shared" ref="G141" si="23">C141*E141</f>
        <v>0</v>
      </c>
      <c r="H141" s="199"/>
      <c r="I141" s="200"/>
    </row>
    <row r="142" spans="1:15" s="92" customFormat="1" ht="17.45" customHeight="1">
      <c r="A142"/>
      <c r="B142" s="81"/>
      <c r="C142" s="51"/>
      <c r="D142" s="38"/>
      <c r="E142" s="88"/>
      <c r="F142" s="51"/>
      <c r="G142" s="40"/>
      <c r="H142" s="189"/>
      <c r="I142" s="190"/>
      <c r="J142"/>
      <c r="K142" s="11"/>
      <c r="L142"/>
      <c r="M142"/>
      <c r="O142" s="11"/>
    </row>
    <row r="143" spans="1:15" s="92" customFormat="1" ht="17.45" customHeight="1">
      <c r="A143"/>
      <c r="B143" s="157" t="s">
        <v>37</v>
      </c>
      <c r="C143" s="52"/>
      <c r="D143" s="44"/>
      <c r="E143" s="89"/>
      <c r="F143" s="54"/>
      <c r="G143" s="47">
        <f>SUM(G131,G133,G135,G137,G139,G141)</f>
        <v>0</v>
      </c>
      <c r="H143" s="199"/>
      <c r="I143" s="200"/>
      <c r="J143"/>
      <c r="K143" s="11"/>
      <c r="L143"/>
      <c r="M143"/>
      <c r="O143" s="11"/>
    </row>
    <row r="146" spans="1:13" ht="17.45" customHeight="1">
      <c r="B146" s="156">
        <f>B126+1</f>
        <v>8</v>
      </c>
      <c r="C146" s="207" t="s">
        <v>29</v>
      </c>
      <c r="D146" s="207"/>
      <c r="E146" s="207"/>
      <c r="F146" s="207"/>
      <c r="G146" s="207"/>
      <c r="H146" s="58">
        <v>1</v>
      </c>
      <c r="I146" s="122" t="b">
        <f>_xlfn.XLOOKUP("第"&amp;B146&amp;"号代価表",内訳書!G:G,内訳書!I:I,FALSE,0,1)</f>
        <v>0</v>
      </c>
    </row>
    <row r="147" spans="1:13" ht="17.45" customHeight="1">
      <c r="B147" s="154"/>
      <c r="C147" s="114"/>
      <c r="D147" s="114"/>
      <c r="E147" s="114"/>
      <c r="F147" s="114"/>
      <c r="G147" s="114"/>
      <c r="H147" s="59"/>
      <c r="I147" s="123"/>
      <c r="K147" s="141">
        <f t="shared" ref="K147" si="24">B147</f>
        <v>0</v>
      </c>
      <c r="L147" s="139">
        <f t="shared" ref="L147" si="25">B146</f>
        <v>8</v>
      </c>
    </row>
    <row r="148" spans="1:13" ht="17.45" customHeight="1">
      <c r="A148" s="92"/>
      <c r="B148" s="203" t="s">
        <v>30</v>
      </c>
      <c r="C148" s="205" t="s">
        <v>31</v>
      </c>
      <c r="D148" s="203" t="s">
        <v>32</v>
      </c>
      <c r="E148" s="193" t="s">
        <v>33</v>
      </c>
      <c r="F148" s="191" t="s">
        <v>34</v>
      </c>
      <c r="G148" s="193" t="s">
        <v>35</v>
      </c>
      <c r="H148" s="195" t="s">
        <v>36</v>
      </c>
      <c r="I148" s="196"/>
      <c r="J148" s="92"/>
      <c r="L148" s="92"/>
      <c r="M148" s="92"/>
    </row>
    <row r="149" spans="1:13" ht="17.45" customHeight="1">
      <c r="A149" s="92"/>
      <c r="B149" s="204"/>
      <c r="C149" s="206"/>
      <c r="D149" s="204"/>
      <c r="E149" s="194"/>
      <c r="F149" s="192"/>
      <c r="G149" s="194"/>
      <c r="H149" s="197"/>
      <c r="I149" s="198"/>
      <c r="J149" s="92"/>
      <c r="L149" s="92"/>
      <c r="M149" s="92"/>
    </row>
    <row r="150" spans="1:13" ht="17.45" customHeight="1">
      <c r="B150" s="81"/>
      <c r="C150" s="51"/>
      <c r="D150" s="38"/>
      <c r="E150" s="88"/>
      <c r="F150" s="51"/>
      <c r="G150" s="40"/>
      <c r="H150" s="189"/>
      <c r="I150" s="190"/>
    </row>
    <row r="151" spans="1:13" ht="17.45" customHeight="1">
      <c r="B151" s="162"/>
      <c r="C151" s="52"/>
      <c r="D151" s="44"/>
      <c r="E151" s="89">
        <f>単価表!F209</f>
        <v>0</v>
      </c>
      <c r="F151" s="54"/>
      <c r="G151" s="47">
        <f>C151*E151</f>
        <v>0</v>
      </c>
      <c r="H151" s="199"/>
      <c r="I151" s="200"/>
    </row>
    <row r="152" spans="1:13" ht="17.45" customHeight="1">
      <c r="B152" s="158"/>
      <c r="C152" s="74"/>
      <c r="D152" s="43"/>
      <c r="E152" s="90"/>
      <c r="F152" s="95"/>
      <c r="G152" s="40"/>
      <c r="H152" s="189"/>
      <c r="I152" s="190"/>
    </row>
    <row r="153" spans="1:13" ht="17.45" customHeight="1">
      <c r="B153" s="157"/>
      <c r="C153" s="52"/>
      <c r="D153" s="44"/>
      <c r="E153" s="89"/>
      <c r="F153" s="54"/>
      <c r="G153" s="47">
        <f>C153*E153*F153</f>
        <v>0</v>
      </c>
      <c r="H153" s="199"/>
      <c r="I153" s="200"/>
    </row>
    <row r="154" spans="1:13" ht="17.45" customHeight="1">
      <c r="B154" s="158"/>
      <c r="C154" s="51"/>
      <c r="D154" s="43"/>
      <c r="E154" s="88"/>
      <c r="F154" s="53"/>
      <c r="G154" s="40"/>
      <c r="H154" s="41"/>
      <c r="I154" s="120"/>
    </row>
    <row r="155" spans="1:13" ht="17.45" customHeight="1">
      <c r="B155" s="157"/>
      <c r="C155" s="52"/>
      <c r="D155" s="44"/>
      <c r="E155" s="89"/>
      <c r="F155" s="52"/>
      <c r="G155" s="47">
        <f>C155*E155</f>
        <v>0</v>
      </c>
      <c r="H155" s="201"/>
      <c r="I155" s="202"/>
    </row>
    <row r="156" spans="1:13" ht="17.45" customHeight="1">
      <c r="B156" s="81"/>
      <c r="C156" s="51"/>
      <c r="D156" s="38"/>
      <c r="E156" s="88"/>
      <c r="F156" s="51"/>
      <c r="G156" s="40"/>
      <c r="H156" s="41"/>
      <c r="I156" s="120"/>
    </row>
    <row r="157" spans="1:13" ht="17.45" customHeight="1">
      <c r="B157" s="157"/>
      <c r="C157" s="52"/>
      <c r="D157" s="44"/>
      <c r="E157" s="89"/>
      <c r="F157" s="52"/>
      <c r="G157" s="47">
        <f>C157*E157/100</f>
        <v>0</v>
      </c>
      <c r="H157" s="45"/>
      <c r="I157" s="65"/>
    </row>
    <row r="158" spans="1:13" ht="17.45" customHeight="1">
      <c r="B158" s="81"/>
      <c r="C158" s="51"/>
      <c r="D158" s="38"/>
      <c r="E158" s="88"/>
      <c r="F158" s="51"/>
      <c r="G158" s="40"/>
      <c r="H158" s="189"/>
      <c r="I158" s="190"/>
    </row>
    <row r="159" spans="1:13" ht="17.45" customHeight="1">
      <c r="B159" s="157"/>
      <c r="C159" s="52"/>
      <c r="D159" s="44"/>
      <c r="E159" s="89"/>
      <c r="F159" s="52"/>
      <c r="G159" s="47">
        <f t="shared" ref="G159" si="26">C159*E159</f>
        <v>0</v>
      </c>
      <c r="H159" s="199"/>
      <c r="I159" s="200"/>
    </row>
    <row r="160" spans="1:13" ht="17.45" customHeight="1">
      <c r="B160" s="81"/>
      <c r="C160" s="51"/>
      <c r="D160" s="38"/>
      <c r="E160" s="88"/>
      <c r="F160" s="53"/>
      <c r="G160" s="40"/>
      <c r="H160" s="189"/>
      <c r="I160" s="190"/>
    </row>
    <row r="161" spans="1:15" s="92" customFormat="1" ht="17.45" customHeight="1">
      <c r="A161"/>
      <c r="B161" s="157"/>
      <c r="C161" s="52"/>
      <c r="D161" s="44"/>
      <c r="E161" s="89"/>
      <c r="F161" s="54"/>
      <c r="G161" s="47">
        <f t="shared" ref="G161" si="27">C161*E161</f>
        <v>0</v>
      </c>
      <c r="H161" s="199"/>
      <c r="I161" s="200"/>
      <c r="J161"/>
      <c r="K161" s="11"/>
      <c r="L161"/>
      <c r="M161"/>
      <c r="O161" s="11"/>
    </row>
    <row r="162" spans="1:15" s="92" customFormat="1" ht="17.45" customHeight="1">
      <c r="A162"/>
      <c r="B162" s="81"/>
      <c r="C162" s="51"/>
      <c r="D162" s="38"/>
      <c r="E162" s="88"/>
      <c r="F162" s="51"/>
      <c r="G162" s="40"/>
      <c r="H162" s="189"/>
      <c r="I162" s="190"/>
      <c r="J162"/>
      <c r="K162" s="11"/>
      <c r="L162"/>
      <c r="M162"/>
      <c r="O162" s="11"/>
    </row>
    <row r="163" spans="1:15" ht="17.45" customHeight="1">
      <c r="B163" s="157" t="s">
        <v>37</v>
      </c>
      <c r="C163" s="52"/>
      <c r="D163" s="44"/>
      <c r="E163" s="89"/>
      <c r="F163" s="54"/>
      <c r="G163" s="47">
        <f>SUM(G151,G153,G155,G157,G159,G161)</f>
        <v>0</v>
      </c>
      <c r="H163" s="199"/>
      <c r="I163" s="200"/>
    </row>
    <row r="166" spans="1:15" ht="17.45" customHeight="1">
      <c r="B166" s="156">
        <f>B146+1</f>
        <v>9</v>
      </c>
      <c r="C166" s="207" t="s">
        <v>29</v>
      </c>
      <c r="D166" s="207"/>
      <c r="E166" s="207"/>
      <c r="F166" s="207"/>
      <c r="G166" s="207"/>
      <c r="H166" s="58">
        <v>1</v>
      </c>
      <c r="I166" s="122" t="b">
        <f>_xlfn.XLOOKUP("第"&amp;B166&amp;"号代価表",内訳書!G:G,内訳書!I:I,FALSE,0,1)</f>
        <v>0</v>
      </c>
    </row>
    <row r="167" spans="1:15" ht="17.45" customHeight="1">
      <c r="B167" s="154"/>
      <c r="C167" s="114"/>
      <c r="D167" s="114"/>
      <c r="E167" s="114"/>
      <c r="F167" s="114"/>
      <c r="G167" s="114"/>
      <c r="H167" s="59"/>
      <c r="I167" s="123"/>
      <c r="K167" s="141">
        <f t="shared" ref="K167" si="28">B167</f>
        <v>0</v>
      </c>
      <c r="L167" s="139">
        <f t="shared" ref="L167" si="29">B166</f>
        <v>9</v>
      </c>
    </row>
    <row r="168" spans="1:15" ht="17.45" customHeight="1">
      <c r="A168" s="92"/>
      <c r="B168" s="203" t="s">
        <v>30</v>
      </c>
      <c r="C168" s="205" t="s">
        <v>31</v>
      </c>
      <c r="D168" s="203" t="s">
        <v>32</v>
      </c>
      <c r="E168" s="193" t="s">
        <v>33</v>
      </c>
      <c r="F168" s="191" t="s">
        <v>34</v>
      </c>
      <c r="G168" s="193" t="s">
        <v>35</v>
      </c>
      <c r="H168" s="195" t="s">
        <v>36</v>
      </c>
      <c r="I168" s="196"/>
      <c r="J168" s="92"/>
      <c r="L168" s="92"/>
      <c r="M168" s="92"/>
    </row>
    <row r="169" spans="1:15" ht="17.45" customHeight="1">
      <c r="A169" s="92"/>
      <c r="B169" s="204"/>
      <c r="C169" s="206"/>
      <c r="D169" s="204"/>
      <c r="E169" s="194"/>
      <c r="F169" s="192"/>
      <c r="G169" s="194"/>
      <c r="H169" s="197"/>
      <c r="I169" s="198"/>
      <c r="J169" s="92"/>
      <c r="L169" s="92"/>
      <c r="M169" s="92"/>
    </row>
    <row r="170" spans="1:15" ht="17.45" customHeight="1">
      <c r="B170" s="81"/>
      <c r="C170" s="51"/>
      <c r="D170" s="38"/>
      <c r="E170" s="88"/>
      <c r="F170" s="51"/>
      <c r="G170" s="40"/>
      <c r="H170" s="189"/>
      <c r="I170" s="190"/>
    </row>
    <row r="171" spans="1:15" ht="17.45" customHeight="1">
      <c r="B171" s="157"/>
      <c r="C171" s="52"/>
      <c r="D171" s="44"/>
      <c r="E171" s="89"/>
      <c r="F171" s="54"/>
      <c r="G171" s="47"/>
      <c r="H171" s="199"/>
      <c r="I171" s="200"/>
    </row>
    <row r="172" spans="1:15" ht="17.45" customHeight="1">
      <c r="B172" s="158"/>
      <c r="C172" s="74"/>
      <c r="D172" s="43"/>
      <c r="E172" s="90"/>
      <c r="F172" s="95"/>
      <c r="G172" s="40"/>
      <c r="H172" s="213"/>
      <c r="I172" s="214"/>
    </row>
    <row r="173" spans="1:15" ht="17.45" customHeight="1">
      <c r="B173" s="157"/>
      <c r="C173" s="52"/>
      <c r="D173" s="44"/>
      <c r="E173" s="89"/>
      <c r="F173" s="54"/>
      <c r="G173" s="47"/>
      <c r="H173" s="199"/>
      <c r="I173" s="200"/>
    </row>
    <row r="174" spans="1:15" ht="17.45" customHeight="1">
      <c r="B174" s="81"/>
      <c r="C174" s="51"/>
      <c r="D174" s="38"/>
      <c r="E174" s="88"/>
      <c r="F174" s="53"/>
      <c r="G174" s="40"/>
      <c r="H174" s="146"/>
      <c r="I174" s="120"/>
    </row>
    <row r="175" spans="1:15" ht="17.45" customHeight="1">
      <c r="B175" s="157"/>
      <c r="C175" s="52"/>
      <c r="D175" s="44"/>
      <c r="E175" s="89"/>
      <c r="F175" s="52"/>
      <c r="G175" s="47"/>
      <c r="H175" s="201"/>
      <c r="I175" s="202"/>
    </row>
    <row r="176" spans="1:15" ht="17.45" customHeight="1">
      <c r="B176" s="81"/>
      <c r="C176" s="51"/>
      <c r="D176" s="38"/>
      <c r="E176" s="88"/>
      <c r="F176" s="51"/>
      <c r="G176" s="40"/>
      <c r="H176" s="189"/>
      <c r="I176" s="190"/>
    </row>
    <row r="177" spans="1:15" ht="17.45" customHeight="1">
      <c r="B177" s="165"/>
      <c r="C177" s="52"/>
      <c r="D177" s="44"/>
      <c r="E177" s="89"/>
      <c r="F177" s="52"/>
      <c r="G177" s="47"/>
      <c r="H177" s="208"/>
      <c r="I177" s="209"/>
    </row>
    <row r="178" spans="1:15" ht="17.45" customHeight="1">
      <c r="B178" s="81"/>
      <c r="C178" s="51"/>
      <c r="D178" s="38"/>
      <c r="E178" s="88"/>
      <c r="F178" s="51"/>
      <c r="G178" s="40"/>
      <c r="H178" s="189"/>
      <c r="I178" s="190"/>
    </row>
    <row r="179" spans="1:15" ht="17.45" customHeight="1">
      <c r="B179" s="165"/>
      <c r="C179" s="52"/>
      <c r="D179" s="44"/>
      <c r="E179" s="89"/>
      <c r="F179" s="52"/>
      <c r="G179" s="47"/>
      <c r="H179" s="208"/>
      <c r="I179" s="209"/>
    </row>
    <row r="180" spans="1:15" s="92" customFormat="1" ht="17.45" customHeight="1">
      <c r="A180"/>
      <c r="B180" s="81"/>
      <c r="C180" s="51"/>
      <c r="D180" s="38"/>
      <c r="E180" s="88"/>
      <c r="F180" s="53"/>
      <c r="G180" s="40"/>
      <c r="H180" s="189"/>
      <c r="I180" s="190"/>
      <c r="J180"/>
      <c r="K180" s="11"/>
      <c r="L180"/>
      <c r="M180"/>
      <c r="O180" s="11"/>
    </row>
    <row r="181" spans="1:15" s="92" customFormat="1" ht="17.45" customHeight="1">
      <c r="A181"/>
      <c r="B181" s="157"/>
      <c r="C181" s="52"/>
      <c r="D181" s="44"/>
      <c r="E181" s="89"/>
      <c r="F181" s="54"/>
      <c r="G181" s="47"/>
      <c r="H181" s="199"/>
      <c r="I181" s="200"/>
      <c r="J181"/>
      <c r="K181" s="11"/>
      <c r="L181"/>
      <c r="M181"/>
      <c r="O181" s="11"/>
    </row>
    <row r="182" spans="1:15" ht="17.45" customHeight="1">
      <c r="B182" s="81"/>
      <c r="C182" s="51"/>
      <c r="D182" s="38"/>
      <c r="E182" s="88"/>
      <c r="F182" s="51"/>
      <c r="G182" s="40"/>
      <c r="H182" s="189"/>
      <c r="I182" s="190"/>
    </row>
    <row r="183" spans="1:15" ht="17.45" customHeight="1">
      <c r="B183" s="157" t="s">
        <v>37</v>
      </c>
      <c r="C183" s="52"/>
      <c r="D183" s="44"/>
      <c r="E183" s="89"/>
      <c r="F183" s="54"/>
      <c r="G183" s="47">
        <f>SUM(G171,G173,G175,G177,G179,G181)</f>
        <v>0</v>
      </c>
      <c r="H183" s="199"/>
      <c r="I183" s="200"/>
    </row>
    <row r="186" spans="1:15" ht="17.45" customHeight="1">
      <c r="B186" s="156">
        <f>B166+1</f>
        <v>10</v>
      </c>
      <c r="C186" s="207" t="s">
        <v>29</v>
      </c>
      <c r="D186" s="207"/>
      <c r="E186" s="207"/>
      <c r="F186" s="207"/>
      <c r="G186" s="207"/>
      <c r="H186" s="58">
        <v>1</v>
      </c>
      <c r="I186" s="122" t="s">
        <v>67</v>
      </c>
    </row>
    <row r="187" spans="1:15" ht="17.45" customHeight="1">
      <c r="B187" s="154"/>
      <c r="C187" s="114"/>
      <c r="D187" s="114"/>
      <c r="E187" s="114"/>
      <c r="F187" s="114"/>
      <c r="G187" s="114"/>
      <c r="H187" s="59"/>
      <c r="I187" s="123"/>
      <c r="K187" s="141">
        <f t="shared" ref="K187" si="30">B187</f>
        <v>0</v>
      </c>
      <c r="L187" s="139">
        <f t="shared" ref="L187" si="31">B186</f>
        <v>10</v>
      </c>
    </row>
    <row r="188" spans="1:15" ht="17.45" customHeight="1">
      <c r="A188" s="92"/>
      <c r="B188" s="203" t="s">
        <v>30</v>
      </c>
      <c r="C188" s="205" t="s">
        <v>31</v>
      </c>
      <c r="D188" s="203" t="s">
        <v>32</v>
      </c>
      <c r="E188" s="193" t="s">
        <v>33</v>
      </c>
      <c r="F188" s="191" t="s">
        <v>34</v>
      </c>
      <c r="G188" s="193" t="s">
        <v>35</v>
      </c>
      <c r="H188" s="195" t="s">
        <v>36</v>
      </c>
      <c r="I188" s="196"/>
      <c r="J188" s="92"/>
      <c r="L188" s="92"/>
      <c r="M188" s="92"/>
    </row>
    <row r="189" spans="1:15" ht="17.45" customHeight="1">
      <c r="A189" s="92"/>
      <c r="B189" s="204"/>
      <c r="C189" s="206"/>
      <c r="D189" s="204"/>
      <c r="E189" s="194"/>
      <c r="F189" s="192"/>
      <c r="G189" s="194"/>
      <c r="H189" s="197"/>
      <c r="I189" s="198"/>
      <c r="J189" s="92"/>
      <c r="L189" s="92"/>
      <c r="M189" s="92"/>
    </row>
    <row r="190" spans="1:15" ht="17.45" customHeight="1">
      <c r="B190" s="81"/>
      <c r="C190" s="51"/>
      <c r="D190" s="38"/>
      <c r="E190" s="88"/>
      <c r="F190" s="51"/>
      <c r="G190" s="40"/>
      <c r="H190" s="185"/>
      <c r="I190" s="186"/>
    </row>
    <row r="191" spans="1:15" ht="17.45" customHeight="1">
      <c r="B191" s="164"/>
      <c r="C191" s="52"/>
      <c r="D191" s="44"/>
      <c r="E191" s="89"/>
      <c r="F191" s="54"/>
      <c r="G191" s="47"/>
      <c r="H191" s="187"/>
      <c r="I191" s="188"/>
    </row>
    <row r="192" spans="1:15" ht="17.45" customHeight="1">
      <c r="B192" s="158"/>
      <c r="C192" s="74"/>
      <c r="D192" s="43"/>
      <c r="E192" s="90"/>
      <c r="F192" s="95"/>
      <c r="G192" s="40"/>
      <c r="H192" s="215"/>
      <c r="I192" s="216"/>
    </row>
    <row r="193" spans="1:15" ht="17.45" customHeight="1">
      <c r="B193" s="164"/>
      <c r="C193" s="52"/>
      <c r="D193" s="44"/>
      <c r="E193" s="89"/>
      <c r="F193" s="54"/>
      <c r="G193" s="47"/>
      <c r="H193" s="187"/>
      <c r="I193" s="188"/>
    </row>
    <row r="194" spans="1:15" ht="17.45" customHeight="1">
      <c r="B194" s="81"/>
      <c r="C194" s="51"/>
      <c r="D194" s="38"/>
      <c r="E194" s="88"/>
      <c r="F194" s="53"/>
      <c r="G194" s="40"/>
      <c r="H194" s="41"/>
      <c r="I194" s="120"/>
    </row>
    <row r="195" spans="1:15" ht="17.45" customHeight="1">
      <c r="B195" s="157"/>
      <c r="C195" s="52"/>
      <c r="D195" s="44"/>
      <c r="E195" s="89"/>
      <c r="F195" s="52"/>
      <c r="G195" s="47"/>
      <c r="H195" s="201"/>
      <c r="I195" s="202"/>
    </row>
    <row r="196" spans="1:15" ht="17.45" customHeight="1">
      <c r="B196" s="81"/>
      <c r="C196" s="51"/>
      <c r="D196" s="38"/>
      <c r="E196" s="88"/>
      <c r="F196" s="51"/>
      <c r="G196" s="40"/>
      <c r="H196" s="41"/>
      <c r="I196" s="120"/>
    </row>
    <row r="197" spans="1:15" ht="17.45" customHeight="1">
      <c r="B197" s="157"/>
      <c r="C197" s="52"/>
      <c r="D197" s="44"/>
      <c r="E197" s="89"/>
      <c r="F197" s="52"/>
      <c r="G197" s="47"/>
      <c r="H197" s="45"/>
      <c r="I197" s="65"/>
    </row>
    <row r="198" spans="1:15" s="92" customFormat="1" ht="17.45" customHeight="1">
      <c r="A198"/>
      <c r="B198" s="81"/>
      <c r="C198" s="51"/>
      <c r="D198" s="38"/>
      <c r="E198" s="88"/>
      <c r="F198" s="51"/>
      <c r="G198" s="40"/>
      <c r="H198" s="189"/>
      <c r="I198" s="190"/>
      <c r="J198"/>
      <c r="K198" s="11"/>
      <c r="L198"/>
      <c r="M198"/>
      <c r="O198" s="11"/>
    </row>
    <row r="199" spans="1:15" s="92" customFormat="1" ht="17.45" customHeight="1">
      <c r="A199"/>
      <c r="B199" s="157"/>
      <c r="C199" s="52"/>
      <c r="D199" s="44"/>
      <c r="E199" s="89"/>
      <c r="F199" s="52"/>
      <c r="G199" s="47"/>
      <c r="H199" s="199"/>
      <c r="I199" s="200"/>
      <c r="J199"/>
      <c r="K199" s="11"/>
      <c r="L199"/>
      <c r="M199"/>
      <c r="O199" s="11"/>
    </row>
    <row r="200" spans="1:15" ht="17.45" customHeight="1">
      <c r="B200" s="81"/>
      <c r="C200" s="51"/>
      <c r="D200" s="38"/>
      <c r="E200" s="88"/>
      <c r="F200" s="53"/>
      <c r="G200" s="40"/>
      <c r="H200" s="189"/>
      <c r="I200" s="190"/>
    </row>
    <row r="201" spans="1:15" ht="17.45" customHeight="1">
      <c r="B201" s="157"/>
      <c r="C201" s="52"/>
      <c r="D201" s="44"/>
      <c r="E201" s="89"/>
      <c r="F201" s="54"/>
      <c r="G201" s="47"/>
      <c r="H201" s="199"/>
      <c r="I201" s="200"/>
    </row>
    <row r="202" spans="1:15" ht="17.45" customHeight="1">
      <c r="B202" s="81"/>
      <c r="C202" s="51"/>
      <c r="D202" s="38"/>
      <c r="E202" s="88"/>
      <c r="F202" s="51"/>
      <c r="G202" s="40"/>
      <c r="H202" s="189"/>
      <c r="I202" s="190"/>
    </row>
    <row r="203" spans="1:15" ht="17.45" customHeight="1">
      <c r="B203" s="157" t="s">
        <v>37</v>
      </c>
      <c r="C203" s="52"/>
      <c r="D203" s="44"/>
      <c r="E203" s="89"/>
      <c r="F203" s="54"/>
      <c r="G203" s="47">
        <f>SUM(G191,G193,G195,G197,G199,G201)</f>
        <v>0</v>
      </c>
      <c r="H203" s="199"/>
      <c r="I203" s="200"/>
    </row>
    <row r="206" spans="1:15" ht="17.45" customHeight="1">
      <c r="B206" s="156">
        <f>B186+1</f>
        <v>11</v>
      </c>
      <c r="C206" s="142"/>
      <c r="D206" s="129"/>
      <c r="E206" s="129" t="s">
        <v>29</v>
      </c>
      <c r="F206" s="129"/>
      <c r="G206" s="129"/>
      <c r="H206" s="58">
        <v>1</v>
      </c>
      <c r="I206" s="122" t="s">
        <v>78</v>
      </c>
    </row>
    <row r="207" spans="1:15" ht="17.45" customHeight="1">
      <c r="B207" s="154"/>
      <c r="C207" s="114"/>
      <c r="D207" s="114"/>
      <c r="E207" s="114"/>
      <c r="F207" s="114"/>
      <c r="G207" s="114"/>
      <c r="H207" s="59"/>
      <c r="I207" s="123"/>
      <c r="K207" s="141">
        <f t="shared" ref="K207" si="32">B207</f>
        <v>0</v>
      </c>
      <c r="L207" s="139">
        <f t="shared" ref="L207" si="33">B206</f>
        <v>11</v>
      </c>
    </row>
    <row r="208" spans="1:15" ht="17.45" customHeight="1">
      <c r="A208" s="92"/>
      <c r="B208" s="66" t="s">
        <v>30</v>
      </c>
      <c r="C208" s="130" t="s">
        <v>31</v>
      </c>
      <c r="D208" s="66" t="s">
        <v>32</v>
      </c>
      <c r="E208" s="67" t="s">
        <v>33</v>
      </c>
      <c r="F208" s="191" t="s">
        <v>34</v>
      </c>
      <c r="G208" s="67" t="s">
        <v>35</v>
      </c>
      <c r="H208" s="135" t="s">
        <v>36</v>
      </c>
      <c r="I208" s="136"/>
      <c r="J208" s="92"/>
      <c r="L208" s="92"/>
      <c r="M208" s="92"/>
    </row>
    <row r="209" spans="1:15" ht="17.45" customHeight="1">
      <c r="A209" s="92"/>
      <c r="B209" s="132"/>
      <c r="C209" s="131"/>
      <c r="D209" s="132"/>
      <c r="E209" s="133"/>
      <c r="F209" s="192"/>
      <c r="G209" s="134"/>
      <c r="H209" s="137"/>
      <c r="I209" s="138"/>
      <c r="J209" s="92"/>
      <c r="L209" s="92"/>
      <c r="M209" s="92"/>
    </row>
    <row r="210" spans="1:15" ht="17.45" customHeight="1">
      <c r="B210" s="81"/>
      <c r="C210" s="51"/>
      <c r="D210" s="38"/>
      <c r="E210" s="88"/>
      <c r="F210" s="51"/>
      <c r="G210" s="40"/>
      <c r="H210" s="185"/>
      <c r="I210" s="186"/>
    </row>
    <row r="211" spans="1:15" ht="17.45" customHeight="1">
      <c r="B211" s="164"/>
      <c r="C211" s="52"/>
      <c r="D211" s="44"/>
      <c r="E211" s="89"/>
      <c r="F211" s="54"/>
      <c r="G211" s="47"/>
      <c r="H211" s="187"/>
      <c r="I211" s="188"/>
    </row>
    <row r="212" spans="1:15" ht="17.45" customHeight="1">
      <c r="B212" s="81"/>
      <c r="C212" s="51"/>
      <c r="D212" s="38"/>
      <c r="E212" s="88"/>
      <c r="F212" s="51"/>
      <c r="G212" s="40"/>
      <c r="H212" s="185"/>
      <c r="I212" s="186"/>
    </row>
    <row r="213" spans="1:15" ht="17.45" customHeight="1">
      <c r="B213" s="160"/>
      <c r="C213" s="52"/>
      <c r="D213" s="44"/>
      <c r="E213" s="89"/>
      <c r="F213" s="52"/>
      <c r="G213" s="47"/>
      <c r="H213" s="187"/>
      <c r="I213" s="188"/>
    </row>
    <row r="214" spans="1:15" ht="17.45" customHeight="1">
      <c r="B214" s="81"/>
      <c r="C214" s="51"/>
      <c r="D214" s="38"/>
      <c r="E214" s="88"/>
      <c r="F214" s="51"/>
      <c r="G214" s="40"/>
      <c r="H214" s="126"/>
      <c r="I214" s="120"/>
    </row>
    <row r="215" spans="1:15" ht="17.45" customHeight="1">
      <c r="B215" s="157"/>
      <c r="C215" s="52"/>
      <c r="D215" s="44"/>
      <c r="E215" s="89"/>
      <c r="F215" s="52"/>
      <c r="G215" s="47">
        <f t="shared" ref="G215" si="34">C215*E215</f>
        <v>0</v>
      </c>
      <c r="H215" s="64"/>
      <c r="I215" s="65"/>
    </row>
    <row r="216" spans="1:15" ht="17.45" customHeight="1">
      <c r="B216" s="81"/>
      <c r="C216" s="51"/>
      <c r="D216" s="38"/>
      <c r="E216" s="88"/>
      <c r="F216" s="53"/>
      <c r="G216" s="40"/>
      <c r="H216" s="126"/>
      <c r="I216" s="120"/>
    </row>
    <row r="217" spans="1:15" s="92" customFormat="1" ht="17.45" customHeight="1">
      <c r="A217"/>
      <c r="B217" s="157"/>
      <c r="C217" s="52"/>
      <c r="D217" s="44"/>
      <c r="E217" s="89"/>
      <c r="F217" s="54"/>
      <c r="G217" s="47">
        <f t="shared" ref="G217" si="35">C217*E217</f>
        <v>0</v>
      </c>
      <c r="H217" s="64"/>
      <c r="I217" s="65"/>
      <c r="J217"/>
      <c r="K217" s="11"/>
      <c r="L217"/>
      <c r="M217"/>
      <c r="O217" s="11"/>
    </row>
    <row r="218" spans="1:15" s="92" customFormat="1" ht="17.45" customHeight="1">
      <c r="A218"/>
      <c r="B218" s="81"/>
      <c r="C218" s="51"/>
      <c r="D218" s="38"/>
      <c r="E218" s="88"/>
      <c r="F218" s="51"/>
      <c r="G218" s="40"/>
      <c r="H218" s="148"/>
      <c r="I218" s="120"/>
      <c r="J218"/>
      <c r="K218" s="11"/>
      <c r="L218"/>
      <c r="M218"/>
      <c r="O218" s="11"/>
    </row>
    <row r="219" spans="1:15" ht="17.45" customHeight="1">
      <c r="B219" s="157"/>
      <c r="C219" s="52"/>
      <c r="D219" s="44"/>
      <c r="E219" s="89"/>
      <c r="F219" s="52"/>
      <c r="G219" s="47">
        <f t="shared" ref="G219" si="36">C219*E219</f>
        <v>0</v>
      </c>
      <c r="H219" s="64"/>
      <c r="I219" s="65"/>
    </row>
    <row r="220" spans="1:15" ht="17.45" customHeight="1">
      <c r="B220" s="81"/>
      <c r="C220" s="51"/>
      <c r="D220" s="38"/>
      <c r="E220" s="88"/>
      <c r="F220" s="53"/>
      <c r="G220" s="40"/>
      <c r="H220" s="126"/>
      <c r="I220" s="120"/>
    </row>
    <row r="221" spans="1:15" ht="17.45" customHeight="1">
      <c r="B221" s="157"/>
      <c r="C221" s="52"/>
      <c r="D221" s="44"/>
      <c r="E221" s="89"/>
      <c r="F221" s="54"/>
      <c r="G221" s="47">
        <f t="shared" ref="G221" si="37">C221*E221</f>
        <v>0</v>
      </c>
      <c r="H221" s="64"/>
      <c r="I221" s="65"/>
    </row>
    <row r="222" spans="1:15" ht="17.45" customHeight="1">
      <c r="B222" s="81"/>
      <c r="C222" s="51"/>
      <c r="D222" s="38"/>
      <c r="E222" s="88"/>
      <c r="F222" s="51"/>
      <c r="G222" s="40"/>
      <c r="H222" s="41"/>
      <c r="I222" s="42"/>
    </row>
    <row r="223" spans="1:15" ht="17.45" customHeight="1">
      <c r="B223" s="157" t="s">
        <v>37</v>
      </c>
      <c r="C223" s="52"/>
      <c r="D223" s="44"/>
      <c r="E223" s="89"/>
      <c r="F223" s="54"/>
      <c r="G223" s="47">
        <f>SUM(G211,G213,G215,G217,G219,G221)</f>
        <v>0</v>
      </c>
      <c r="H223" s="45"/>
      <c r="I223" s="46"/>
    </row>
    <row r="226" spans="1:15" ht="17.45" customHeight="1">
      <c r="B226" s="156">
        <f>B206+1</f>
        <v>12</v>
      </c>
      <c r="C226" s="207" t="s">
        <v>29</v>
      </c>
      <c r="D226" s="207"/>
      <c r="E226" s="207"/>
      <c r="F226" s="207"/>
      <c r="G226" s="207"/>
      <c r="H226" s="58">
        <v>1</v>
      </c>
      <c r="I226" s="122" t="b">
        <f>_xlfn.XLOOKUP("第"&amp;B226&amp;"号代価表",内訳書!G:G,内訳書!I:I,FALSE,0,1)</f>
        <v>0</v>
      </c>
    </row>
    <row r="227" spans="1:15" ht="17.45" customHeight="1">
      <c r="B227" s="154" t="s">
        <v>68</v>
      </c>
      <c r="C227" s="114"/>
      <c r="D227" s="114"/>
      <c r="E227" s="114"/>
      <c r="F227" s="114"/>
      <c r="G227" s="114"/>
      <c r="H227" s="59"/>
      <c r="I227" s="123"/>
      <c r="K227" s="141" t="str">
        <f t="shared" ref="K227" si="38">B227</f>
        <v>　　打合せ</v>
      </c>
      <c r="L227" s="139">
        <f t="shared" ref="L227" si="39">B226</f>
        <v>12</v>
      </c>
    </row>
    <row r="228" spans="1:15" ht="17.45" customHeight="1">
      <c r="A228" s="92"/>
      <c r="B228" s="203" t="s">
        <v>30</v>
      </c>
      <c r="C228" s="205" t="s">
        <v>31</v>
      </c>
      <c r="D228" s="203" t="s">
        <v>32</v>
      </c>
      <c r="E228" s="193" t="s">
        <v>33</v>
      </c>
      <c r="F228" s="191" t="s">
        <v>34</v>
      </c>
      <c r="G228" s="193" t="s">
        <v>35</v>
      </c>
      <c r="H228" s="195" t="s">
        <v>36</v>
      </c>
      <c r="I228" s="196"/>
      <c r="J228" s="92"/>
      <c r="L228" s="92"/>
      <c r="M228" s="92"/>
    </row>
    <row r="229" spans="1:15" ht="17.45" customHeight="1">
      <c r="A229" s="92"/>
      <c r="B229" s="204"/>
      <c r="C229" s="206"/>
      <c r="D229" s="204"/>
      <c r="E229" s="194"/>
      <c r="F229" s="192"/>
      <c r="G229" s="194"/>
      <c r="H229" s="197"/>
      <c r="I229" s="198"/>
      <c r="J229" s="92"/>
      <c r="L229" s="92"/>
      <c r="M229" s="92"/>
    </row>
    <row r="230" spans="1:15" ht="17.45" customHeight="1">
      <c r="B230" s="158"/>
      <c r="C230" s="74"/>
      <c r="D230" s="43"/>
      <c r="E230" s="90"/>
      <c r="F230" s="95"/>
      <c r="G230" s="40"/>
      <c r="H230" s="118"/>
      <c r="I230" s="119"/>
    </row>
    <row r="231" spans="1:15" ht="17.45" customHeight="1">
      <c r="B231" s="157"/>
      <c r="C231" s="52"/>
      <c r="D231" s="44"/>
      <c r="E231" s="89"/>
      <c r="F231" s="54"/>
      <c r="G231" s="47">
        <f>C231*E231</f>
        <v>0</v>
      </c>
      <c r="H231" s="82"/>
      <c r="I231" s="116"/>
    </row>
    <row r="232" spans="1:15" ht="17.45" customHeight="1">
      <c r="B232" s="81"/>
      <c r="C232" s="51"/>
      <c r="D232" s="38"/>
      <c r="E232" s="88"/>
      <c r="F232" s="51"/>
      <c r="G232" s="40"/>
      <c r="H232" s="146"/>
      <c r="I232" s="42"/>
    </row>
    <row r="233" spans="1:15" ht="17.45" customHeight="1">
      <c r="B233" s="157"/>
      <c r="C233" s="52"/>
      <c r="D233" s="44"/>
      <c r="E233" s="89"/>
      <c r="F233" s="52"/>
      <c r="G233" s="47">
        <f t="shared" ref="G233" si="40">C233*E233</f>
        <v>0</v>
      </c>
      <c r="H233" s="127"/>
      <c r="I233" s="128"/>
    </row>
    <row r="234" spans="1:15" ht="17.45" customHeight="1">
      <c r="B234" s="81"/>
      <c r="C234" s="51"/>
      <c r="D234" s="38"/>
      <c r="E234" s="88"/>
      <c r="F234" s="51"/>
      <c r="G234" s="40"/>
      <c r="H234" s="126"/>
      <c r="I234" s="120"/>
    </row>
    <row r="235" spans="1:15" ht="17.45" customHeight="1">
      <c r="B235" s="157"/>
      <c r="C235" s="52"/>
      <c r="D235" s="44"/>
      <c r="E235" s="89"/>
      <c r="F235" s="52"/>
      <c r="G235" s="47">
        <f t="shared" ref="G235" si="41">C235*E235</f>
        <v>0</v>
      </c>
      <c r="H235" s="64"/>
      <c r="I235" s="65"/>
    </row>
    <row r="236" spans="1:15" s="92" customFormat="1" ht="17.45" customHeight="1">
      <c r="A236"/>
      <c r="B236" s="81"/>
      <c r="C236" s="51"/>
      <c r="D236" s="38"/>
      <c r="E236" s="88"/>
      <c r="F236" s="53"/>
      <c r="G236" s="40"/>
      <c r="H236" s="126"/>
      <c r="I236" s="120"/>
      <c r="J236"/>
      <c r="K236" s="11"/>
      <c r="L236"/>
      <c r="M236"/>
      <c r="O236" s="11"/>
    </row>
    <row r="237" spans="1:15" s="92" customFormat="1" ht="17.45" customHeight="1">
      <c r="A237"/>
      <c r="B237" s="157"/>
      <c r="C237" s="52"/>
      <c r="D237" s="44"/>
      <c r="E237" s="89"/>
      <c r="F237" s="54"/>
      <c r="G237" s="47">
        <f t="shared" ref="G237" si="42">C237*E237</f>
        <v>0</v>
      </c>
      <c r="H237" s="64"/>
      <c r="I237" s="65"/>
      <c r="J237"/>
      <c r="K237" s="11"/>
      <c r="L237"/>
      <c r="M237"/>
      <c r="O237" s="11"/>
    </row>
    <row r="238" spans="1:15" ht="17.45" customHeight="1">
      <c r="B238" s="81"/>
      <c r="C238" s="51"/>
      <c r="D238" s="38"/>
      <c r="E238" s="88"/>
      <c r="F238" s="51"/>
      <c r="G238" s="40"/>
      <c r="H238" s="148"/>
      <c r="I238" s="120"/>
    </row>
    <row r="239" spans="1:15" ht="17.45" customHeight="1">
      <c r="B239" s="157"/>
      <c r="C239" s="52"/>
      <c r="D239" s="44"/>
      <c r="E239" s="89"/>
      <c r="F239" s="52"/>
      <c r="G239" s="47">
        <f t="shared" ref="G239" si="43">C239*E239</f>
        <v>0</v>
      </c>
      <c r="H239" s="64"/>
      <c r="I239" s="65"/>
    </row>
    <row r="240" spans="1:15" ht="17.45" customHeight="1">
      <c r="B240" s="81"/>
      <c r="C240" s="51"/>
      <c r="D240" s="38"/>
      <c r="E240" s="88"/>
      <c r="F240" s="53"/>
      <c r="G240" s="40"/>
      <c r="H240" s="126"/>
      <c r="I240" s="120"/>
    </row>
    <row r="241" spans="1:13" ht="17.45" customHeight="1">
      <c r="B241" s="157"/>
      <c r="C241" s="52"/>
      <c r="D241" s="44"/>
      <c r="E241" s="89"/>
      <c r="F241" s="54"/>
      <c r="G241" s="47">
        <f t="shared" ref="G241" si="44">C241*E241</f>
        <v>0</v>
      </c>
      <c r="H241" s="64"/>
      <c r="I241" s="65"/>
    </row>
    <row r="242" spans="1:13" ht="17.45" customHeight="1">
      <c r="B242" s="81"/>
      <c r="C242" s="51"/>
      <c r="D242" s="38"/>
      <c r="E242" s="88"/>
      <c r="F242" s="51"/>
      <c r="G242" s="40"/>
      <c r="H242" s="41"/>
      <c r="I242" s="42"/>
    </row>
    <row r="243" spans="1:13" ht="17.45" customHeight="1">
      <c r="B243" s="157" t="s">
        <v>37</v>
      </c>
      <c r="C243" s="52"/>
      <c r="D243" s="44"/>
      <c r="E243" s="89"/>
      <c r="F243" s="54"/>
      <c r="G243" s="47">
        <f>SUM(G231,G233,G235,G237,G239,G241)</f>
        <v>0</v>
      </c>
      <c r="H243" s="45"/>
      <c r="I243" s="46"/>
    </row>
    <row r="246" spans="1:13" ht="17.45" customHeight="1">
      <c r="B246" s="156">
        <f>B226+1</f>
        <v>13</v>
      </c>
      <c r="C246" s="207" t="s">
        <v>29</v>
      </c>
      <c r="D246" s="207"/>
      <c r="E246" s="207"/>
      <c r="F246" s="207"/>
      <c r="G246" s="207"/>
      <c r="H246" s="58">
        <v>1</v>
      </c>
      <c r="I246" s="122" t="b">
        <f>_xlfn.XLOOKUP("第"&amp;B246&amp;"号代価表",内訳書!G:G,内訳書!I:I,FALSE,0,1)</f>
        <v>0</v>
      </c>
    </row>
    <row r="247" spans="1:13" ht="17.45" customHeight="1">
      <c r="B247" s="154" t="s">
        <v>61</v>
      </c>
      <c r="C247" s="114"/>
      <c r="D247" s="114"/>
      <c r="E247" s="114"/>
      <c r="F247" s="114"/>
      <c r="G247" s="114"/>
      <c r="H247" s="59"/>
      <c r="I247" s="123"/>
      <c r="K247" s="141" t="str">
        <f t="shared" ref="K247" si="45">B247</f>
        <v>　　平面図作成B</v>
      </c>
      <c r="L247" s="139">
        <f t="shared" ref="L247" si="46">B246</f>
        <v>13</v>
      </c>
    </row>
    <row r="248" spans="1:13" ht="17.45" customHeight="1">
      <c r="A248" s="92"/>
      <c r="B248" s="203" t="s">
        <v>30</v>
      </c>
      <c r="C248" s="205" t="s">
        <v>31</v>
      </c>
      <c r="D248" s="203" t="s">
        <v>32</v>
      </c>
      <c r="E248" s="193" t="s">
        <v>33</v>
      </c>
      <c r="F248" s="191" t="s">
        <v>34</v>
      </c>
      <c r="G248" s="193" t="s">
        <v>35</v>
      </c>
      <c r="H248" s="195" t="s">
        <v>36</v>
      </c>
      <c r="I248" s="196"/>
      <c r="J248" s="92"/>
      <c r="L248" s="92"/>
      <c r="M248" s="92"/>
    </row>
    <row r="249" spans="1:13" ht="17.45" customHeight="1">
      <c r="A249" s="92"/>
      <c r="B249" s="204"/>
      <c r="C249" s="206"/>
      <c r="D249" s="204"/>
      <c r="E249" s="194"/>
      <c r="F249" s="192"/>
      <c r="G249" s="194"/>
      <c r="H249" s="197"/>
      <c r="I249" s="198"/>
      <c r="J249" s="92"/>
      <c r="L249" s="92"/>
      <c r="M249" s="92"/>
    </row>
    <row r="250" spans="1:13" ht="17.45" customHeight="1">
      <c r="B250" s="158"/>
      <c r="C250" s="74"/>
      <c r="D250" s="43"/>
      <c r="E250" s="90"/>
      <c r="F250" s="95"/>
      <c r="G250" s="40"/>
      <c r="H250" s="118"/>
      <c r="I250" s="119"/>
    </row>
    <row r="251" spans="1:13" ht="17.45" customHeight="1">
      <c r="B251" s="157"/>
      <c r="C251" s="52"/>
      <c r="D251" s="44"/>
      <c r="E251" s="89"/>
      <c r="F251" s="54"/>
      <c r="G251" s="47">
        <f>C251*E251</f>
        <v>0</v>
      </c>
      <c r="H251" s="82"/>
      <c r="I251" s="116"/>
    </row>
    <row r="252" spans="1:13" ht="17.45" customHeight="1">
      <c r="B252" s="81"/>
      <c r="C252" s="51"/>
      <c r="D252" s="38"/>
      <c r="E252" s="88"/>
      <c r="F252" s="51"/>
      <c r="G252" s="40"/>
      <c r="H252" s="146"/>
      <c r="I252" s="42"/>
    </row>
    <row r="253" spans="1:13" ht="17.45" customHeight="1">
      <c r="B253" s="157"/>
      <c r="C253" s="52"/>
      <c r="D253" s="44"/>
      <c r="E253" s="89"/>
      <c r="F253" s="52"/>
      <c r="G253" s="47">
        <f t="shared" ref="G253" si="47">C253*E253</f>
        <v>0</v>
      </c>
      <c r="H253" s="127"/>
      <c r="I253" s="128"/>
    </row>
    <row r="254" spans="1:13" ht="17.45" customHeight="1">
      <c r="B254" s="81"/>
      <c r="C254" s="51"/>
      <c r="D254" s="38"/>
      <c r="E254" s="88"/>
      <c r="F254" s="51"/>
      <c r="G254" s="40"/>
      <c r="H254" s="126"/>
      <c r="I254" s="120"/>
    </row>
    <row r="255" spans="1:13" ht="17.45" customHeight="1">
      <c r="B255" s="157"/>
      <c r="C255" s="52"/>
      <c r="D255" s="44"/>
      <c r="E255" s="89"/>
      <c r="F255" s="52"/>
      <c r="G255" s="47">
        <f t="shared" ref="G255" si="48">C255*E255</f>
        <v>0</v>
      </c>
      <c r="H255" s="64"/>
      <c r="I255" s="65"/>
    </row>
    <row r="256" spans="1:13" ht="17.45" customHeight="1">
      <c r="B256" s="81"/>
      <c r="C256" s="51"/>
      <c r="D256" s="38"/>
      <c r="E256" s="88"/>
      <c r="F256" s="53"/>
      <c r="G256" s="40"/>
      <c r="H256" s="126"/>
      <c r="I256" s="120"/>
    </row>
    <row r="257" spans="1:13" ht="17.45" customHeight="1">
      <c r="B257" s="157"/>
      <c r="C257" s="52"/>
      <c r="D257" s="44"/>
      <c r="E257" s="89"/>
      <c r="F257" s="54"/>
      <c r="G257" s="47">
        <f t="shared" ref="G257" si="49">C257*E257</f>
        <v>0</v>
      </c>
      <c r="H257" s="64"/>
      <c r="I257" s="65"/>
    </row>
    <row r="258" spans="1:13" ht="17.45" customHeight="1">
      <c r="B258" s="81"/>
      <c r="C258" s="51"/>
      <c r="D258" s="38"/>
      <c r="E258" s="88"/>
      <c r="F258" s="51"/>
      <c r="G258" s="40"/>
      <c r="H258" s="148"/>
      <c r="I258" s="120"/>
    </row>
    <row r="259" spans="1:13" ht="17.45" customHeight="1">
      <c r="B259" s="157"/>
      <c r="C259" s="52"/>
      <c r="D259" s="44"/>
      <c r="E259" s="89"/>
      <c r="F259" s="52"/>
      <c r="G259" s="47">
        <f t="shared" ref="G259" si="50">C259*E259</f>
        <v>0</v>
      </c>
      <c r="H259" s="64"/>
      <c r="I259" s="65"/>
    </row>
    <row r="260" spans="1:13" ht="17.45" customHeight="1">
      <c r="B260" s="81"/>
      <c r="C260" s="51"/>
      <c r="D260" s="38"/>
      <c r="E260" s="88"/>
      <c r="F260" s="53"/>
      <c r="G260" s="40"/>
      <c r="H260" s="126"/>
      <c r="I260" s="120"/>
    </row>
    <row r="261" spans="1:13" ht="17.45" customHeight="1">
      <c r="B261" s="157"/>
      <c r="C261" s="52"/>
      <c r="D261" s="44"/>
      <c r="E261" s="89"/>
      <c r="F261" s="54"/>
      <c r="G261" s="47">
        <f t="shared" ref="G261" si="51">C261*E261</f>
        <v>0</v>
      </c>
      <c r="H261" s="64"/>
      <c r="I261" s="65"/>
    </row>
    <row r="262" spans="1:13" ht="17.45" customHeight="1">
      <c r="B262" s="81"/>
      <c r="C262" s="51"/>
      <c r="D262" s="38"/>
      <c r="E262" s="88"/>
      <c r="F262" s="51"/>
      <c r="G262" s="40"/>
      <c r="H262" s="41"/>
      <c r="I262" s="42"/>
    </row>
    <row r="263" spans="1:13" ht="17.45" customHeight="1">
      <c r="B263" s="157" t="s">
        <v>37</v>
      </c>
      <c r="C263" s="52"/>
      <c r="D263" s="44"/>
      <c r="E263" s="89"/>
      <c r="F263" s="54"/>
      <c r="G263" s="47">
        <f>SUM(G251,G253,G255,G257,G259,G261)</f>
        <v>0</v>
      </c>
      <c r="H263" s="45"/>
      <c r="I263" s="46"/>
    </row>
    <row r="266" spans="1:13" ht="17.45" customHeight="1">
      <c r="B266" s="156">
        <f>B246+1</f>
        <v>14</v>
      </c>
      <c r="C266" s="207" t="s">
        <v>29</v>
      </c>
      <c r="D266" s="207"/>
      <c r="E266" s="207"/>
      <c r="F266" s="207"/>
      <c r="G266" s="207"/>
      <c r="H266" s="58">
        <v>1</v>
      </c>
      <c r="I266" s="122" t="b">
        <f>_xlfn.XLOOKUP("第"&amp;B266&amp;"号代価表",内訳書!G:G,内訳書!I:I,FALSE,0,1)</f>
        <v>0</v>
      </c>
    </row>
    <row r="267" spans="1:13" ht="17.45" customHeight="1">
      <c r="B267" s="154" t="b">
        <f>_xlfn.XLOOKUP("第"&amp;B266&amp;"号代価表",内訳書!G:G,内訳書!B:B,FALSE,0,1)</f>
        <v>0</v>
      </c>
      <c r="C267" s="114"/>
      <c r="D267" s="114"/>
      <c r="E267" s="114"/>
      <c r="F267" s="114"/>
      <c r="G267" s="114"/>
      <c r="H267" s="59"/>
      <c r="I267" s="123"/>
      <c r="K267" s="141" t="b">
        <f t="shared" ref="K267" si="52">B267</f>
        <v>0</v>
      </c>
      <c r="L267" s="139">
        <f t="shared" ref="L267" si="53">B266</f>
        <v>14</v>
      </c>
    </row>
    <row r="268" spans="1:13" ht="17.45" customHeight="1">
      <c r="A268" s="92"/>
      <c r="B268" s="203" t="s">
        <v>30</v>
      </c>
      <c r="C268" s="205" t="s">
        <v>31</v>
      </c>
      <c r="D268" s="203" t="s">
        <v>32</v>
      </c>
      <c r="E268" s="193" t="s">
        <v>33</v>
      </c>
      <c r="F268" s="191" t="s">
        <v>34</v>
      </c>
      <c r="G268" s="193" t="s">
        <v>35</v>
      </c>
      <c r="H268" s="195" t="s">
        <v>36</v>
      </c>
      <c r="I268" s="196"/>
      <c r="J268" s="92"/>
      <c r="L268" s="92"/>
      <c r="M268" s="92"/>
    </row>
    <row r="269" spans="1:13" ht="17.45" customHeight="1">
      <c r="A269" s="92"/>
      <c r="B269" s="204"/>
      <c r="C269" s="206"/>
      <c r="D269" s="204"/>
      <c r="E269" s="194"/>
      <c r="F269" s="192"/>
      <c r="G269" s="194"/>
      <c r="H269" s="197"/>
      <c r="I269" s="198"/>
      <c r="J269" s="92"/>
      <c r="L269" s="92"/>
      <c r="M269" s="92"/>
    </row>
    <row r="270" spans="1:13" ht="17.45" customHeight="1">
      <c r="B270" s="158"/>
      <c r="C270" s="74"/>
      <c r="D270" s="43"/>
      <c r="E270" s="90"/>
      <c r="F270" s="95"/>
      <c r="G270" s="40"/>
      <c r="H270" s="118"/>
      <c r="I270" s="119"/>
    </row>
    <row r="271" spans="1:13" ht="17.45" customHeight="1">
      <c r="B271" s="157"/>
      <c r="C271" s="52"/>
      <c r="D271" s="44"/>
      <c r="E271" s="89"/>
      <c r="F271" s="54"/>
      <c r="G271" s="47">
        <f>C271*E271</f>
        <v>0</v>
      </c>
      <c r="H271" s="82"/>
      <c r="I271" s="116"/>
    </row>
    <row r="272" spans="1:13" ht="17.45" customHeight="1">
      <c r="B272" s="81"/>
      <c r="C272" s="51"/>
      <c r="D272" s="38"/>
      <c r="E272" s="88"/>
      <c r="F272" s="51"/>
      <c r="G272" s="40"/>
      <c r="H272" s="146"/>
      <c r="I272" s="42"/>
    </row>
    <row r="273" spans="1:13" ht="17.45" customHeight="1">
      <c r="B273" s="157"/>
      <c r="C273" s="52"/>
      <c r="D273" s="44"/>
      <c r="E273" s="89"/>
      <c r="F273" s="52"/>
      <c r="G273" s="47">
        <f t="shared" ref="G273" si="54">C273*E273</f>
        <v>0</v>
      </c>
      <c r="H273" s="127"/>
      <c r="I273" s="128"/>
    </row>
    <row r="274" spans="1:13" ht="17.45" customHeight="1">
      <c r="B274" s="81"/>
      <c r="C274" s="51"/>
      <c r="D274" s="38"/>
      <c r="E274" s="88"/>
      <c r="F274" s="51"/>
      <c r="G274" s="40"/>
      <c r="H274" s="126"/>
      <c r="I274" s="120"/>
    </row>
    <row r="275" spans="1:13" ht="17.45" customHeight="1">
      <c r="B275" s="157"/>
      <c r="C275" s="52"/>
      <c r="D275" s="44"/>
      <c r="E275" s="89"/>
      <c r="F275" s="52"/>
      <c r="G275" s="47">
        <f t="shared" ref="G275" si="55">C275*E275</f>
        <v>0</v>
      </c>
      <c r="H275" s="64"/>
      <c r="I275" s="65"/>
    </row>
    <row r="276" spans="1:13" ht="17.45" customHeight="1">
      <c r="B276" s="81"/>
      <c r="C276" s="51"/>
      <c r="D276" s="38"/>
      <c r="E276" s="88"/>
      <c r="F276" s="53"/>
      <c r="G276" s="40"/>
      <c r="H276" s="126"/>
      <c r="I276" s="120"/>
    </row>
    <row r="277" spans="1:13" ht="17.45" customHeight="1">
      <c r="B277" s="157"/>
      <c r="C277" s="52"/>
      <c r="D277" s="44"/>
      <c r="E277" s="89"/>
      <c r="F277" s="54"/>
      <c r="G277" s="47">
        <f t="shared" ref="G277" si="56">C277*E277</f>
        <v>0</v>
      </c>
      <c r="H277" s="64"/>
      <c r="I277" s="65"/>
    </row>
    <row r="278" spans="1:13" ht="17.45" customHeight="1">
      <c r="B278" s="81"/>
      <c r="C278" s="51"/>
      <c r="D278" s="38"/>
      <c r="E278" s="88"/>
      <c r="F278" s="51"/>
      <c r="G278" s="40"/>
      <c r="H278" s="148"/>
      <c r="I278" s="120"/>
    </row>
    <row r="279" spans="1:13" ht="17.45" customHeight="1">
      <c r="B279" s="157"/>
      <c r="C279" s="52"/>
      <c r="D279" s="44"/>
      <c r="E279" s="89"/>
      <c r="F279" s="52"/>
      <c r="G279" s="47">
        <f t="shared" ref="G279" si="57">C279*E279</f>
        <v>0</v>
      </c>
      <c r="H279" s="64"/>
      <c r="I279" s="65"/>
    </row>
    <row r="280" spans="1:13" ht="17.45" customHeight="1">
      <c r="B280" s="81"/>
      <c r="C280" s="51"/>
      <c r="D280" s="38"/>
      <c r="E280" s="88"/>
      <c r="F280" s="53"/>
      <c r="G280" s="40"/>
      <c r="H280" s="126"/>
      <c r="I280" s="120"/>
    </row>
    <row r="281" spans="1:13" ht="17.45" customHeight="1">
      <c r="B281" s="157"/>
      <c r="C281" s="52"/>
      <c r="D281" s="44"/>
      <c r="E281" s="89"/>
      <c r="F281" s="54"/>
      <c r="G281" s="47">
        <f t="shared" ref="G281" si="58">C281*E281</f>
        <v>0</v>
      </c>
      <c r="H281" s="64"/>
      <c r="I281" s="65"/>
    </row>
    <row r="282" spans="1:13" ht="17.45" customHeight="1">
      <c r="B282" s="81"/>
      <c r="C282" s="51"/>
      <c r="D282" s="38"/>
      <c r="E282" s="88"/>
      <c r="F282" s="51"/>
      <c r="G282" s="40"/>
      <c r="H282" s="41"/>
      <c r="I282" s="42"/>
    </row>
    <row r="283" spans="1:13" ht="17.45" customHeight="1">
      <c r="B283" s="157" t="s">
        <v>37</v>
      </c>
      <c r="C283" s="52"/>
      <c r="D283" s="44"/>
      <c r="E283" s="89"/>
      <c r="F283" s="54"/>
      <c r="G283" s="47">
        <f>SUM(G271,G273,G275,G277,G279,G281)</f>
        <v>0</v>
      </c>
      <c r="H283" s="45"/>
      <c r="I283" s="46"/>
    </row>
    <row r="286" spans="1:13" ht="17.45" customHeight="1">
      <c r="B286" s="156">
        <f>B266+1</f>
        <v>15</v>
      </c>
      <c r="C286" s="207" t="s">
        <v>29</v>
      </c>
      <c r="D286" s="207"/>
      <c r="E286" s="207"/>
      <c r="F286" s="207"/>
      <c r="G286" s="207"/>
      <c r="H286" s="58">
        <v>1</v>
      </c>
      <c r="I286" s="122" t="b">
        <f>_xlfn.XLOOKUP("第"&amp;B286&amp;"号代価表",内訳書!G:G,内訳書!I:I,FALSE,0,1)</f>
        <v>0</v>
      </c>
    </row>
    <row r="287" spans="1:13" ht="17.45" customHeight="1">
      <c r="B287" s="154" t="b">
        <f>_xlfn.XLOOKUP("第"&amp;B286&amp;"号代価表",内訳書!G:G,内訳書!B:B,FALSE,0,1)</f>
        <v>0</v>
      </c>
      <c r="C287" s="114"/>
      <c r="D287" s="114"/>
      <c r="E287" s="114"/>
      <c r="F287" s="114"/>
      <c r="G287" s="114"/>
      <c r="H287" s="59"/>
      <c r="I287" s="123"/>
      <c r="K287" s="141" t="b">
        <f t="shared" ref="K287" si="59">B287</f>
        <v>0</v>
      </c>
      <c r="L287" s="139">
        <f t="shared" ref="L287" si="60">B286</f>
        <v>15</v>
      </c>
    </row>
    <row r="288" spans="1:13" ht="17.45" customHeight="1">
      <c r="A288" s="92"/>
      <c r="B288" s="203" t="s">
        <v>30</v>
      </c>
      <c r="C288" s="205" t="s">
        <v>31</v>
      </c>
      <c r="D288" s="203" t="s">
        <v>32</v>
      </c>
      <c r="E288" s="193" t="s">
        <v>33</v>
      </c>
      <c r="F288" s="191" t="s">
        <v>34</v>
      </c>
      <c r="G288" s="193" t="s">
        <v>35</v>
      </c>
      <c r="H288" s="195" t="s">
        <v>36</v>
      </c>
      <c r="I288" s="196"/>
      <c r="J288" s="92"/>
      <c r="L288" s="92"/>
      <c r="M288" s="92"/>
    </row>
    <row r="289" spans="1:13" ht="17.45" customHeight="1">
      <c r="A289" s="92"/>
      <c r="B289" s="204"/>
      <c r="C289" s="206"/>
      <c r="D289" s="204"/>
      <c r="E289" s="194"/>
      <c r="F289" s="192"/>
      <c r="G289" s="194"/>
      <c r="H289" s="197"/>
      <c r="I289" s="198"/>
      <c r="J289" s="92"/>
      <c r="L289" s="92"/>
      <c r="M289" s="92"/>
    </row>
    <row r="290" spans="1:13" ht="17.45" customHeight="1">
      <c r="B290" s="81"/>
      <c r="C290" s="51"/>
      <c r="D290" s="38"/>
      <c r="E290" s="88"/>
      <c r="F290" s="51"/>
      <c r="G290" s="40"/>
      <c r="H290" s="189"/>
      <c r="I290" s="190"/>
    </row>
    <row r="291" spans="1:13" ht="17.45" customHeight="1">
      <c r="B291" s="162"/>
      <c r="C291" s="52"/>
      <c r="D291" s="44"/>
      <c r="E291" s="89"/>
      <c r="F291" s="54"/>
      <c r="G291" s="47">
        <f>C291*E291*F291</f>
        <v>0</v>
      </c>
      <c r="H291" s="199"/>
      <c r="I291" s="200"/>
    </row>
    <row r="292" spans="1:13" ht="17.45" customHeight="1">
      <c r="B292" s="158"/>
      <c r="C292" s="74"/>
      <c r="D292" s="43"/>
      <c r="E292" s="90"/>
      <c r="F292" s="95"/>
      <c r="G292" s="40"/>
      <c r="H292" s="189"/>
      <c r="I292" s="190"/>
    </row>
    <row r="293" spans="1:13" ht="17.45" customHeight="1">
      <c r="B293" s="157"/>
      <c r="C293" s="52"/>
      <c r="D293" s="44"/>
      <c r="E293" s="89"/>
      <c r="F293" s="54"/>
      <c r="G293" s="47">
        <f>C293*E293*F293</f>
        <v>0</v>
      </c>
      <c r="H293" s="199"/>
      <c r="I293" s="200"/>
    </row>
    <row r="294" spans="1:13" ht="17.45" customHeight="1">
      <c r="B294" s="158"/>
      <c r="C294" s="51"/>
      <c r="D294" s="43"/>
      <c r="E294" s="88"/>
      <c r="F294" s="53"/>
      <c r="G294" s="40"/>
      <c r="H294" s="41"/>
      <c r="I294" s="120"/>
    </row>
    <row r="295" spans="1:13" ht="17.45" customHeight="1">
      <c r="B295" s="157"/>
      <c r="C295" s="52"/>
      <c r="D295" s="44"/>
      <c r="E295" s="89"/>
      <c r="F295" s="52"/>
      <c r="G295" s="47">
        <f>C295*E295</f>
        <v>0</v>
      </c>
      <c r="H295" s="201"/>
      <c r="I295" s="202"/>
    </row>
    <row r="296" spans="1:13" ht="17.45" customHeight="1">
      <c r="B296" s="81"/>
      <c r="C296" s="51"/>
      <c r="D296" s="38"/>
      <c r="E296" s="88"/>
      <c r="F296" s="51"/>
      <c r="G296" s="40"/>
      <c r="H296" s="41"/>
      <c r="I296" s="120"/>
    </row>
    <row r="297" spans="1:13" ht="17.45" customHeight="1">
      <c r="B297" s="157"/>
      <c r="C297" s="52"/>
      <c r="D297" s="44"/>
      <c r="E297" s="89"/>
      <c r="F297" s="52"/>
      <c r="G297" s="47">
        <f>C297*E297/100</f>
        <v>0</v>
      </c>
      <c r="H297" s="45"/>
      <c r="I297" s="65"/>
    </row>
    <row r="298" spans="1:13" ht="17.45" customHeight="1">
      <c r="B298" s="81"/>
      <c r="C298" s="51"/>
      <c r="D298" s="38"/>
      <c r="E298" s="88"/>
      <c r="F298" s="51"/>
      <c r="G298" s="40"/>
      <c r="H298" s="189"/>
      <c r="I298" s="190"/>
    </row>
    <row r="299" spans="1:13" ht="17.45" customHeight="1">
      <c r="B299" s="157"/>
      <c r="C299" s="52"/>
      <c r="D299" s="44"/>
      <c r="E299" s="89"/>
      <c r="F299" s="52"/>
      <c r="G299" s="47">
        <f t="shared" ref="G299" si="61">C299*E299</f>
        <v>0</v>
      </c>
      <c r="H299" s="199"/>
      <c r="I299" s="200"/>
    </row>
    <row r="300" spans="1:13" ht="17.45" customHeight="1">
      <c r="B300" s="81"/>
      <c r="C300" s="51"/>
      <c r="D300" s="38"/>
      <c r="E300" s="88"/>
      <c r="F300" s="53"/>
      <c r="G300" s="40"/>
      <c r="H300" s="189"/>
      <c r="I300" s="190"/>
    </row>
    <row r="301" spans="1:13" ht="17.45" customHeight="1">
      <c r="B301" s="157"/>
      <c r="C301" s="52"/>
      <c r="D301" s="44"/>
      <c r="E301" s="89"/>
      <c r="F301" s="54"/>
      <c r="G301" s="47">
        <f t="shared" ref="G301" si="62">C301*E301</f>
        <v>0</v>
      </c>
      <c r="H301" s="199"/>
      <c r="I301" s="200"/>
    </row>
    <row r="302" spans="1:13" ht="17.45" customHeight="1">
      <c r="B302" s="81"/>
      <c r="C302" s="51"/>
      <c r="D302" s="38"/>
      <c r="E302" s="88"/>
      <c r="F302" s="51"/>
      <c r="G302" s="40"/>
      <c r="H302" s="189"/>
      <c r="I302" s="190"/>
    </row>
    <row r="303" spans="1:13" ht="17.45" customHeight="1">
      <c r="B303" s="157" t="s">
        <v>37</v>
      </c>
      <c r="C303" s="52"/>
      <c r="D303" s="44"/>
      <c r="E303" s="89"/>
      <c r="F303" s="54"/>
      <c r="G303" s="47">
        <f>SUM(G291,G293,G295,G297,G299,G301)</f>
        <v>0</v>
      </c>
      <c r="H303" s="199"/>
      <c r="I303" s="200"/>
    </row>
    <row r="306" spans="1:13" ht="17.45" customHeight="1">
      <c r="B306" s="156">
        <f>B286+1</f>
        <v>16</v>
      </c>
      <c r="C306" s="207" t="s">
        <v>29</v>
      </c>
      <c r="D306" s="207"/>
      <c r="E306" s="207"/>
      <c r="F306" s="207"/>
      <c r="G306" s="207"/>
      <c r="H306" s="58">
        <v>1</v>
      </c>
      <c r="I306" s="122" t="b">
        <f>_xlfn.XLOOKUP("第"&amp;B306&amp;"号代価表",内訳書!G:G,内訳書!I:I,FALSE,0,1)</f>
        <v>0</v>
      </c>
    </row>
    <row r="307" spans="1:13" ht="17.45" customHeight="1">
      <c r="B307" s="154" t="b">
        <f>_xlfn.XLOOKUP("第"&amp;B306&amp;"号代価表",内訳書!G:G,内訳書!B:B,FALSE,0,1)</f>
        <v>0</v>
      </c>
      <c r="C307" s="114"/>
      <c r="D307" s="114"/>
      <c r="E307" s="114"/>
      <c r="F307" s="114"/>
      <c r="G307" s="114"/>
      <c r="H307" s="59"/>
      <c r="I307" s="123"/>
      <c r="K307" s="141" t="b">
        <f t="shared" ref="K307" si="63">B307</f>
        <v>0</v>
      </c>
      <c r="L307" s="139">
        <f t="shared" ref="L307" si="64">B306</f>
        <v>16</v>
      </c>
    </row>
    <row r="308" spans="1:13" ht="17.45" customHeight="1">
      <c r="A308" s="92"/>
      <c r="B308" s="203" t="s">
        <v>30</v>
      </c>
      <c r="C308" s="205" t="s">
        <v>31</v>
      </c>
      <c r="D308" s="203" t="s">
        <v>32</v>
      </c>
      <c r="E308" s="193" t="s">
        <v>33</v>
      </c>
      <c r="F308" s="191" t="s">
        <v>34</v>
      </c>
      <c r="G308" s="193" t="s">
        <v>35</v>
      </c>
      <c r="H308" s="195" t="s">
        <v>36</v>
      </c>
      <c r="I308" s="196"/>
      <c r="J308" s="92"/>
      <c r="L308" s="92"/>
      <c r="M308" s="92"/>
    </row>
    <row r="309" spans="1:13" ht="17.45" customHeight="1">
      <c r="A309" s="92"/>
      <c r="B309" s="204"/>
      <c r="C309" s="206"/>
      <c r="D309" s="204"/>
      <c r="E309" s="194"/>
      <c r="F309" s="192"/>
      <c r="G309" s="194"/>
      <c r="H309" s="197"/>
      <c r="I309" s="198"/>
      <c r="J309" s="92"/>
      <c r="L309" s="92"/>
      <c r="M309" s="92"/>
    </row>
    <row r="310" spans="1:13" ht="17.45" customHeight="1">
      <c r="B310" s="81"/>
      <c r="C310" s="51"/>
      <c r="D310" s="38"/>
      <c r="E310" s="88"/>
      <c r="F310" s="51"/>
      <c r="G310" s="40"/>
      <c r="H310" s="189"/>
      <c r="I310" s="190"/>
    </row>
    <row r="311" spans="1:13" ht="17.45" customHeight="1">
      <c r="B311" s="160"/>
      <c r="C311" s="52"/>
      <c r="D311" s="44"/>
      <c r="E311" s="89"/>
      <c r="F311" s="54"/>
      <c r="G311" s="47">
        <f>C311*E311</f>
        <v>0</v>
      </c>
      <c r="H311" s="199"/>
      <c r="I311" s="200"/>
    </row>
    <row r="312" spans="1:13" ht="17.45" customHeight="1">
      <c r="B312" s="158"/>
      <c r="C312" s="74"/>
      <c r="D312" s="43"/>
      <c r="E312" s="90"/>
      <c r="F312" s="95"/>
      <c r="G312" s="40"/>
      <c r="H312" s="189"/>
      <c r="I312" s="190"/>
    </row>
    <row r="313" spans="1:13" ht="17.45" customHeight="1">
      <c r="B313" s="157"/>
      <c r="C313" s="52"/>
      <c r="D313" s="44"/>
      <c r="E313" s="89"/>
      <c r="F313" s="54"/>
      <c r="G313" s="47">
        <f>C313*E313/100</f>
        <v>0</v>
      </c>
      <c r="H313" s="199"/>
      <c r="I313" s="200"/>
    </row>
    <row r="314" spans="1:13" ht="17.45" customHeight="1">
      <c r="B314" s="81"/>
      <c r="C314" s="51"/>
      <c r="D314" s="38"/>
      <c r="E314" s="88"/>
      <c r="F314" s="53"/>
      <c r="G314" s="40"/>
      <c r="H314" s="41"/>
      <c r="I314" s="120"/>
    </row>
    <row r="315" spans="1:13" ht="17.45" customHeight="1">
      <c r="B315" s="157"/>
      <c r="C315" s="52"/>
      <c r="D315" s="44"/>
      <c r="E315" s="89"/>
      <c r="F315" s="52"/>
      <c r="G315" s="47">
        <f>C315*E315</f>
        <v>0</v>
      </c>
      <c r="H315" s="201"/>
      <c r="I315" s="202"/>
    </row>
    <row r="316" spans="1:13" ht="17.45" customHeight="1">
      <c r="B316" s="81"/>
      <c r="C316" s="51"/>
      <c r="D316" s="38"/>
      <c r="E316" s="88"/>
      <c r="F316" s="51"/>
      <c r="G316" s="40"/>
      <c r="H316" s="41"/>
      <c r="I316" s="120"/>
    </row>
    <row r="317" spans="1:13" ht="17.45" customHeight="1">
      <c r="B317" s="157"/>
      <c r="C317" s="52"/>
      <c r="D317" s="44"/>
      <c r="E317" s="89"/>
      <c r="F317" s="52"/>
      <c r="G317" s="47">
        <f t="shared" ref="G317" si="65">C317*E317</f>
        <v>0</v>
      </c>
      <c r="H317" s="45"/>
      <c r="I317" s="65"/>
    </row>
    <row r="318" spans="1:13" ht="17.45" customHeight="1">
      <c r="B318" s="81"/>
      <c r="C318" s="51"/>
      <c r="D318" s="38"/>
      <c r="E318" s="88"/>
      <c r="F318" s="51"/>
      <c r="G318" s="40"/>
      <c r="H318" s="189"/>
      <c r="I318" s="190"/>
    </row>
    <row r="319" spans="1:13" ht="17.45" customHeight="1">
      <c r="B319" s="157"/>
      <c r="C319" s="52"/>
      <c r="D319" s="44"/>
      <c r="E319" s="89"/>
      <c r="F319" s="52"/>
      <c r="G319" s="47">
        <f t="shared" ref="G319" si="66">C319*E319</f>
        <v>0</v>
      </c>
      <c r="H319" s="199"/>
      <c r="I319" s="200"/>
    </row>
    <row r="320" spans="1:13" ht="17.45" customHeight="1">
      <c r="B320" s="81"/>
      <c r="C320" s="51"/>
      <c r="D320" s="38"/>
      <c r="E320" s="88"/>
      <c r="F320" s="53"/>
      <c r="G320" s="40"/>
      <c r="H320" s="189"/>
      <c r="I320" s="190"/>
    </row>
    <row r="321" spans="1:13" ht="17.45" customHeight="1">
      <c r="B321" s="157"/>
      <c r="C321" s="52"/>
      <c r="D321" s="44"/>
      <c r="E321" s="89"/>
      <c r="F321" s="54"/>
      <c r="G321" s="47">
        <f t="shared" ref="G321" si="67">C321*E321</f>
        <v>0</v>
      </c>
      <c r="H321" s="199"/>
      <c r="I321" s="200"/>
    </row>
    <row r="322" spans="1:13" ht="17.45" customHeight="1">
      <c r="B322" s="81"/>
      <c r="C322" s="51"/>
      <c r="D322" s="38"/>
      <c r="E322" s="88"/>
      <c r="F322" s="51"/>
      <c r="G322" s="40"/>
      <c r="H322" s="189"/>
      <c r="I322" s="190"/>
    </row>
    <row r="323" spans="1:13" ht="17.45" customHeight="1">
      <c r="B323" s="157" t="s">
        <v>37</v>
      </c>
      <c r="C323" s="52"/>
      <c r="D323" s="44"/>
      <c r="E323" s="89"/>
      <c r="F323" s="54"/>
      <c r="G323" s="47">
        <f>SUM(G311,G313,G315,G317,G319,G321)</f>
        <v>0</v>
      </c>
      <c r="H323" s="199"/>
      <c r="I323" s="200"/>
    </row>
    <row r="326" spans="1:13" ht="17.45" customHeight="1">
      <c r="B326" s="156">
        <f>B306+1</f>
        <v>17</v>
      </c>
      <c r="C326" s="207" t="s">
        <v>29</v>
      </c>
      <c r="D326" s="207"/>
      <c r="E326" s="207"/>
      <c r="F326" s="207"/>
      <c r="G326" s="207"/>
      <c r="H326" s="58">
        <v>1</v>
      </c>
      <c r="I326" s="122" t="b">
        <f>_xlfn.XLOOKUP("第"&amp;B326&amp;"号代価表",内訳書!G:G,内訳書!I:I,FALSE,0,1)</f>
        <v>0</v>
      </c>
    </row>
    <row r="327" spans="1:13" ht="17.45" customHeight="1">
      <c r="B327" s="154" t="b">
        <f>_xlfn.XLOOKUP("第"&amp;B326&amp;"号代価表",内訳書!G:G,内訳書!B:B,FALSE,0,1)</f>
        <v>0</v>
      </c>
      <c r="C327" s="114"/>
      <c r="D327" s="114"/>
      <c r="E327" s="114"/>
      <c r="F327" s="114"/>
      <c r="G327" s="114"/>
      <c r="H327" s="59"/>
      <c r="I327" s="123"/>
      <c r="K327" s="141" t="b">
        <f t="shared" ref="K327" si="68">B327</f>
        <v>0</v>
      </c>
      <c r="L327" s="139">
        <f t="shared" ref="L327" si="69">B326</f>
        <v>17</v>
      </c>
    </row>
    <row r="328" spans="1:13" ht="17.45" customHeight="1">
      <c r="A328" s="92"/>
      <c r="B328" s="203" t="s">
        <v>30</v>
      </c>
      <c r="C328" s="205" t="s">
        <v>31</v>
      </c>
      <c r="D328" s="203" t="s">
        <v>32</v>
      </c>
      <c r="E328" s="193" t="s">
        <v>33</v>
      </c>
      <c r="F328" s="191" t="s">
        <v>34</v>
      </c>
      <c r="G328" s="193" t="s">
        <v>35</v>
      </c>
      <c r="H328" s="195" t="s">
        <v>36</v>
      </c>
      <c r="I328" s="196"/>
      <c r="J328" s="92"/>
      <c r="L328" s="92"/>
      <c r="M328" s="92"/>
    </row>
    <row r="329" spans="1:13" ht="17.45" customHeight="1">
      <c r="A329" s="92"/>
      <c r="B329" s="204"/>
      <c r="C329" s="206"/>
      <c r="D329" s="204"/>
      <c r="E329" s="194"/>
      <c r="F329" s="192"/>
      <c r="G329" s="194"/>
      <c r="H329" s="197"/>
      <c r="I329" s="198"/>
      <c r="J329" s="92"/>
      <c r="L329" s="92"/>
      <c r="M329" s="92"/>
    </row>
    <row r="330" spans="1:13" ht="17.45" customHeight="1">
      <c r="B330" s="81"/>
      <c r="C330" s="51"/>
      <c r="D330" s="38"/>
      <c r="E330" s="88"/>
      <c r="F330" s="51"/>
      <c r="G330" s="40"/>
      <c r="H330" s="189"/>
      <c r="I330" s="190"/>
    </row>
    <row r="331" spans="1:13" ht="17.45" customHeight="1">
      <c r="B331" s="162"/>
      <c r="C331" s="52"/>
      <c r="D331" s="44"/>
      <c r="E331" s="89"/>
      <c r="F331" s="54"/>
      <c r="G331" s="47">
        <f>C331*E331*F331</f>
        <v>0</v>
      </c>
      <c r="H331" s="199"/>
      <c r="I331" s="200"/>
    </row>
    <row r="332" spans="1:13" ht="17.45" customHeight="1">
      <c r="B332" s="158"/>
      <c r="C332" s="74"/>
      <c r="D332" s="43"/>
      <c r="E332" s="90"/>
      <c r="F332" s="95"/>
      <c r="G332" s="40"/>
      <c r="H332" s="189"/>
      <c r="I332" s="190"/>
    </row>
    <row r="333" spans="1:13" ht="17.45" customHeight="1">
      <c r="B333" s="157"/>
      <c r="C333" s="52"/>
      <c r="D333" s="44"/>
      <c r="E333" s="89"/>
      <c r="F333" s="54"/>
      <c r="G333" s="47">
        <f>C333*E333*F333</f>
        <v>0</v>
      </c>
      <c r="H333" s="199"/>
      <c r="I333" s="200"/>
    </row>
    <row r="334" spans="1:13" ht="17.45" customHeight="1">
      <c r="B334" s="158"/>
      <c r="C334" s="51"/>
      <c r="D334" s="43"/>
      <c r="E334" s="88"/>
      <c r="F334" s="53"/>
      <c r="G334" s="40"/>
      <c r="H334" s="41"/>
      <c r="I334" s="120"/>
    </row>
    <row r="335" spans="1:13" ht="17.45" customHeight="1">
      <c r="B335" s="157"/>
      <c r="C335" s="52"/>
      <c r="D335" s="44"/>
      <c r="E335" s="89"/>
      <c r="F335" s="52"/>
      <c r="G335" s="47">
        <f>C335*E335</f>
        <v>0</v>
      </c>
      <c r="H335" s="201"/>
      <c r="I335" s="202"/>
    </row>
    <row r="336" spans="1:13" ht="17.45" customHeight="1">
      <c r="B336" s="81"/>
      <c r="C336" s="51"/>
      <c r="D336" s="38"/>
      <c r="E336" s="88"/>
      <c r="F336" s="51"/>
      <c r="G336" s="40"/>
      <c r="H336" s="41"/>
      <c r="I336" s="120"/>
    </row>
    <row r="337" spans="1:13" ht="17.45" customHeight="1">
      <c r="B337" s="157"/>
      <c r="C337" s="52"/>
      <c r="D337" s="44"/>
      <c r="E337" s="89"/>
      <c r="F337" s="52"/>
      <c r="G337" s="47">
        <f>C337*E337/100</f>
        <v>0</v>
      </c>
      <c r="H337" s="45"/>
      <c r="I337" s="65"/>
    </row>
    <row r="338" spans="1:13" ht="17.45" customHeight="1">
      <c r="B338" s="81"/>
      <c r="C338" s="51"/>
      <c r="D338" s="38"/>
      <c r="E338" s="88"/>
      <c r="F338" s="51"/>
      <c r="G338" s="40"/>
      <c r="H338" s="189"/>
      <c r="I338" s="190"/>
    </row>
    <row r="339" spans="1:13" ht="17.45" customHeight="1">
      <c r="B339" s="157"/>
      <c r="C339" s="52"/>
      <c r="D339" s="44"/>
      <c r="E339" s="89"/>
      <c r="F339" s="52"/>
      <c r="G339" s="47">
        <f t="shared" ref="G339" si="70">C339*E339</f>
        <v>0</v>
      </c>
      <c r="H339" s="199"/>
      <c r="I339" s="200"/>
    </row>
    <row r="340" spans="1:13" ht="17.45" customHeight="1">
      <c r="B340" s="81"/>
      <c r="C340" s="51"/>
      <c r="D340" s="38"/>
      <c r="E340" s="88"/>
      <c r="F340" s="53"/>
      <c r="G340" s="40"/>
      <c r="H340" s="189"/>
      <c r="I340" s="190"/>
    </row>
    <row r="341" spans="1:13" ht="17.45" customHeight="1">
      <c r="B341" s="157"/>
      <c r="C341" s="52"/>
      <c r="D341" s="44"/>
      <c r="E341" s="89"/>
      <c r="F341" s="54"/>
      <c r="G341" s="47">
        <f t="shared" ref="G341" si="71">C341*E341</f>
        <v>0</v>
      </c>
      <c r="H341" s="199"/>
      <c r="I341" s="200"/>
    </row>
    <row r="342" spans="1:13" ht="17.45" customHeight="1">
      <c r="B342" s="81"/>
      <c r="C342" s="51"/>
      <c r="D342" s="38"/>
      <c r="E342" s="88"/>
      <c r="F342" s="51"/>
      <c r="G342" s="40"/>
      <c r="H342" s="189"/>
      <c r="I342" s="190"/>
    </row>
    <row r="343" spans="1:13" ht="17.45" customHeight="1">
      <c r="B343" s="157" t="s">
        <v>37</v>
      </c>
      <c r="C343" s="52"/>
      <c r="D343" s="44"/>
      <c r="E343" s="89"/>
      <c r="F343" s="54"/>
      <c r="G343" s="47">
        <f>SUM(G331,G333,G335,G337,G339,G341)</f>
        <v>0</v>
      </c>
      <c r="H343" s="199"/>
      <c r="I343" s="200"/>
    </row>
    <row r="346" spans="1:13" ht="17.45" customHeight="1">
      <c r="B346" s="156">
        <f>B326+1</f>
        <v>18</v>
      </c>
      <c r="C346" s="207" t="s">
        <v>29</v>
      </c>
      <c r="D346" s="207"/>
      <c r="E346" s="207"/>
      <c r="F346" s="207"/>
      <c r="G346" s="207"/>
      <c r="H346" s="58">
        <v>1</v>
      </c>
      <c r="I346" s="122" t="b">
        <f>_xlfn.XLOOKUP("第"&amp;B346&amp;"号代価表",内訳書!G:G,内訳書!I:I,FALSE,0,1)</f>
        <v>0</v>
      </c>
    </row>
    <row r="347" spans="1:13" ht="17.45" customHeight="1">
      <c r="B347" s="154" t="b">
        <f>_xlfn.XLOOKUP("第"&amp;B346&amp;"号代価表",内訳書!G:G,内訳書!B:B,FALSE,0,1)</f>
        <v>0</v>
      </c>
      <c r="C347" s="114"/>
      <c r="D347" s="114"/>
      <c r="E347" s="114"/>
      <c r="F347" s="114"/>
      <c r="G347" s="114"/>
      <c r="H347" s="59"/>
      <c r="I347" s="123"/>
      <c r="K347" s="141" t="b">
        <f t="shared" ref="K347" si="72">B347</f>
        <v>0</v>
      </c>
      <c r="L347" s="139">
        <f t="shared" ref="L347" si="73">B346</f>
        <v>18</v>
      </c>
    </row>
    <row r="348" spans="1:13" ht="17.45" customHeight="1">
      <c r="A348" s="92"/>
      <c r="B348" s="203" t="s">
        <v>30</v>
      </c>
      <c r="C348" s="205" t="s">
        <v>31</v>
      </c>
      <c r="D348" s="203" t="s">
        <v>32</v>
      </c>
      <c r="E348" s="193" t="s">
        <v>33</v>
      </c>
      <c r="F348" s="191" t="s">
        <v>34</v>
      </c>
      <c r="G348" s="193" t="s">
        <v>35</v>
      </c>
      <c r="H348" s="195" t="s">
        <v>36</v>
      </c>
      <c r="I348" s="196"/>
      <c r="J348" s="92"/>
      <c r="L348" s="92"/>
      <c r="M348" s="92"/>
    </row>
    <row r="349" spans="1:13" ht="17.45" customHeight="1">
      <c r="A349" s="92"/>
      <c r="B349" s="204"/>
      <c r="C349" s="206"/>
      <c r="D349" s="204"/>
      <c r="E349" s="194"/>
      <c r="F349" s="192"/>
      <c r="G349" s="194"/>
      <c r="H349" s="197"/>
      <c r="I349" s="198"/>
      <c r="J349" s="92"/>
      <c r="L349" s="92"/>
      <c r="M349" s="92"/>
    </row>
    <row r="350" spans="1:13" ht="17.45" customHeight="1">
      <c r="B350" s="81"/>
      <c r="C350" s="51"/>
      <c r="D350" s="38"/>
      <c r="E350" s="88"/>
      <c r="F350" s="51"/>
      <c r="G350" s="40"/>
      <c r="H350" s="189"/>
      <c r="I350" s="190"/>
    </row>
    <row r="351" spans="1:13" ht="17.45" customHeight="1">
      <c r="B351" s="160"/>
      <c r="C351" s="52"/>
      <c r="D351" s="44"/>
      <c r="E351" s="89"/>
      <c r="F351" s="54"/>
      <c r="G351" s="47">
        <f>C351*E351</f>
        <v>0</v>
      </c>
      <c r="H351" s="199"/>
      <c r="I351" s="200"/>
    </row>
    <row r="352" spans="1:13" ht="17.45" customHeight="1">
      <c r="B352" s="158"/>
      <c r="C352" s="74"/>
      <c r="D352" s="43"/>
      <c r="E352" s="90"/>
      <c r="F352" s="95"/>
      <c r="G352" s="40"/>
      <c r="H352" s="189"/>
      <c r="I352" s="190"/>
    </row>
    <row r="353" spans="1:13" ht="17.45" customHeight="1">
      <c r="B353" s="157"/>
      <c r="C353" s="52"/>
      <c r="D353" s="44"/>
      <c r="E353" s="89"/>
      <c r="F353" s="54"/>
      <c r="G353" s="47">
        <f>C353*E353/100</f>
        <v>0</v>
      </c>
      <c r="H353" s="199"/>
      <c r="I353" s="200"/>
    </row>
    <row r="354" spans="1:13" ht="17.45" customHeight="1">
      <c r="B354" s="81"/>
      <c r="C354" s="51"/>
      <c r="D354" s="38"/>
      <c r="E354" s="88"/>
      <c r="F354" s="53"/>
      <c r="G354" s="40"/>
      <c r="H354" s="41"/>
      <c r="I354" s="120"/>
    </row>
    <row r="355" spans="1:13" ht="17.45" customHeight="1">
      <c r="B355" s="157"/>
      <c r="C355" s="52"/>
      <c r="D355" s="44"/>
      <c r="E355" s="89"/>
      <c r="F355" s="52"/>
      <c r="G355" s="47">
        <f>C355*E355</f>
        <v>0</v>
      </c>
      <c r="H355" s="201"/>
      <c r="I355" s="202"/>
    </row>
    <row r="356" spans="1:13" ht="17.45" customHeight="1">
      <c r="B356" s="81"/>
      <c r="C356" s="51"/>
      <c r="D356" s="38"/>
      <c r="E356" s="88"/>
      <c r="F356" s="51"/>
      <c r="G356" s="40"/>
      <c r="H356" s="41"/>
      <c r="I356" s="120"/>
    </row>
    <row r="357" spans="1:13" ht="17.45" customHeight="1">
      <c r="B357" s="157"/>
      <c r="C357" s="52"/>
      <c r="D357" s="44"/>
      <c r="E357" s="89"/>
      <c r="F357" s="52"/>
      <c r="G357" s="47">
        <f t="shared" ref="G357" si="74">C357*E357</f>
        <v>0</v>
      </c>
      <c r="H357" s="45"/>
      <c r="I357" s="65"/>
    </row>
    <row r="358" spans="1:13" ht="17.45" customHeight="1">
      <c r="B358" s="81"/>
      <c r="C358" s="51"/>
      <c r="D358" s="38"/>
      <c r="E358" s="88"/>
      <c r="F358" s="51"/>
      <c r="G358" s="40"/>
      <c r="H358" s="189"/>
      <c r="I358" s="190"/>
    </row>
    <row r="359" spans="1:13" ht="17.45" customHeight="1">
      <c r="B359" s="157"/>
      <c r="C359" s="52"/>
      <c r="D359" s="44"/>
      <c r="E359" s="89"/>
      <c r="F359" s="52"/>
      <c r="G359" s="47">
        <f t="shared" ref="G359" si="75">C359*E359</f>
        <v>0</v>
      </c>
      <c r="H359" s="199"/>
      <c r="I359" s="200"/>
    </row>
    <row r="360" spans="1:13" ht="17.45" customHeight="1">
      <c r="B360" s="81"/>
      <c r="C360" s="51"/>
      <c r="D360" s="38"/>
      <c r="E360" s="88"/>
      <c r="F360" s="53"/>
      <c r="G360" s="40"/>
      <c r="H360" s="189"/>
      <c r="I360" s="190"/>
    </row>
    <row r="361" spans="1:13" ht="17.45" customHeight="1">
      <c r="B361" s="157"/>
      <c r="C361" s="52"/>
      <c r="D361" s="44"/>
      <c r="E361" s="89"/>
      <c r="F361" s="54"/>
      <c r="G361" s="47">
        <f t="shared" ref="G361" si="76">C361*E361</f>
        <v>0</v>
      </c>
      <c r="H361" s="199"/>
      <c r="I361" s="200"/>
    </row>
    <row r="362" spans="1:13" ht="17.45" customHeight="1">
      <c r="B362" s="81"/>
      <c r="C362" s="51"/>
      <c r="D362" s="38"/>
      <c r="E362" s="88"/>
      <c r="F362" s="51"/>
      <c r="G362" s="40"/>
      <c r="H362" s="189"/>
      <c r="I362" s="190"/>
    </row>
    <row r="363" spans="1:13" ht="17.45" customHeight="1">
      <c r="B363" s="157" t="s">
        <v>37</v>
      </c>
      <c r="C363" s="52"/>
      <c r="D363" s="44"/>
      <c r="E363" s="89"/>
      <c r="F363" s="54"/>
      <c r="G363" s="47">
        <f>SUM(G351,G353,G355,G357,G359,G361)</f>
        <v>0</v>
      </c>
      <c r="H363" s="199"/>
      <c r="I363" s="200"/>
    </row>
    <row r="366" spans="1:13" ht="17.45" customHeight="1">
      <c r="B366" s="156">
        <f>B346+1</f>
        <v>19</v>
      </c>
      <c r="C366" s="207" t="s">
        <v>29</v>
      </c>
      <c r="D366" s="207"/>
      <c r="E366" s="207"/>
      <c r="F366" s="207"/>
      <c r="G366" s="207"/>
      <c r="H366" s="58">
        <v>1</v>
      </c>
      <c r="I366" s="122" t="b">
        <f>_xlfn.XLOOKUP("第"&amp;B366&amp;"号代価表",内訳書!G:G,内訳書!I:I,FALSE,0,1)</f>
        <v>0</v>
      </c>
    </row>
    <row r="367" spans="1:13" ht="17.45" customHeight="1">
      <c r="B367" s="154" t="b">
        <f>_xlfn.XLOOKUP("第"&amp;B366&amp;"号代価表",内訳書!G:G,内訳書!B:B,FALSE,0,1)</f>
        <v>0</v>
      </c>
      <c r="C367" s="114"/>
      <c r="D367" s="114"/>
      <c r="E367" s="114"/>
      <c r="F367" s="114"/>
      <c r="G367" s="114"/>
      <c r="H367" s="59"/>
      <c r="I367" s="123"/>
      <c r="K367" s="141" t="b">
        <f t="shared" ref="K367" si="77">B367</f>
        <v>0</v>
      </c>
      <c r="L367" s="139">
        <f t="shared" ref="L367" si="78">B366</f>
        <v>19</v>
      </c>
    </row>
    <row r="368" spans="1:13" ht="17.45" customHeight="1">
      <c r="A368" s="92"/>
      <c r="B368" s="203" t="s">
        <v>30</v>
      </c>
      <c r="C368" s="205" t="s">
        <v>31</v>
      </c>
      <c r="D368" s="203" t="s">
        <v>32</v>
      </c>
      <c r="E368" s="193" t="s">
        <v>33</v>
      </c>
      <c r="F368" s="191" t="s">
        <v>34</v>
      </c>
      <c r="G368" s="193" t="s">
        <v>35</v>
      </c>
      <c r="H368" s="195" t="s">
        <v>36</v>
      </c>
      <c r="I368" s="196"/>
      <c r="J368" s="92"/>
      <c r="L368" s="92"/>
      <c r="M368" s="92"/>
    </row>
    <row r="369" spans="1:13" ht="17.45" customHeight="1">
      <c r="A369" s="92"/>
      <c r="B369" s="204"/>
      <c r="C369" s="206"/>
      <c r="D369" s="204"/>
      <c r="E369" s="194"/>
      <c r="F369" s="192"/>
      <c r="G369" s="194"/>
      <c r="H369" s="197"/>
      <c r="I369" s="198"/>
      <c r="J369" s="92"/>
      <c r="L369" s="92"/>
      <c r="M369" s="92"/>
    </row>
    <row r="370" spans="1:13" ht="17.45" customHeight="1">
      <c r="B370" s="81"/>
      <c r="C370" s="51"/>
      <c r="D370" s="38"/>
      <c r="E370" s="88"/>
      <c r="F370" s="51"/>
      <c r="G370" s="40"/>
      <c r="H370" s="189"/>
      <c r="I370" s="190"/>
    </row>
    <row r="371" spans="1:13" ht="17.45" customHeight="1">
      <c r="B371" s="162"/>
      <c r="C371" s="52"/>
      <c r="D371" s="44"/>
      <c r="E371" s="89"/>
      <c r="F371" s="54"/>
      <c r="G371" s="47">
        <f>C371*E371*F371</f>
        <v>0</v>
      </c>
      <c r="H371" s="199"/>
      <c r="I371" s="200"/>
    </row>
    <row r="372" spans="1:13" ht="17.45" customHeight="1">
      <c r="B372" s="158"/>
      <c r="C372" s="74"/>
      <c r="D372" s="43"/>
      <c r="E372" s="90"/>
      <c r="F372" s="95"/>
      <c r="G372" s="40"/>
      <c r="H372" s="189"/>
      <c r="I372" s="190"/>
    </row>
    <row r="373" spans="1:13" ht="17.45" customHeight="1">
      <c r="B373" s="157"/>
      <c r="C373" s="52"/>
      <c r="D373" s="44"/>
      <c r="E373" s="89"/>
      <c r="F373" s="54"/>
      <c r="G373" s="47">
        <f>C373*E373*F373</f>
        <v>0</v>
      </c>
      <c r="H373" s="199"/>
      <c r="I373" s="200"/>
    </row>
    <row r="374" spans="1:13" ht="17.45" customHeight="1">
      <c r="B374" s="158"/>
      <c r="C374" s="51"/>
      <c r="D374" s="43"/>
      <c r="E374" s="88"/>
      <c r="F374" s="53"/>
      <c r="G374" s="40"/>
      <c r="H374" s="41"/>
      <c r="I374" s="120"/>
    </row>
    <row r="375" spans="1:13" ht="17.45" customHeight="1">
      <c r="B375" s="157"/>
      <c r="C375" s="52"/>
      <c r="D375" s="44"/>
      <c r="E375" s="89"/>
      <c r="F375" s="52"/>
      <c r="G375" s="47">
        <f>C375*E375</f>
        <v>0</v>
      </c>
      <c r="H375" s="201"/>
      <c r="I375" s="202"/>
    </row>
    <row r="376" spans="1:13" ht="17.45" customHeight="1">
      <c r="B376" s="81"/>
      <c r="C376" s="51"/>
      <c r="D376" s="38"/>
      <c r="E376" s="88"/>
      <c r="F376" s="51"/>
      <c r="G376" s="40"/>
      <c r="H376" s="41"/>
      <c r="I376" s="120"/>
    </row>
    <row r="377" spans="1:13" ht="17.45" customHeight="1">
      <c r="B377" s="157"/>
      <c r="C377" s="52"/>
      <c r="D377" s="44"/>
      <c r="E377" s="89"/>
      <c r="F377" s="52"/>
      <c r="G377" s="47">
        <f>C377*E377/100</f>
        <v>0</v>
      </c>
      <c r="H377" s="45"/>
      <c r="I377" s="65"/>
    </row>
    <row r="378" spans="1:13" ht="17.45" customHeight="1">
      <c r="B378" s="81"/>
      <c r="C378" s="51"/>
      <c r="D378" s="38"/>
      <c r="E378" s="88"/>
      <c r="F378" s="51"/>
      <c r="G378" s="40"/>
      <c r="H378" s="189"/>
      <c r="I378" s="190"/>
    </row>
    <row r="379" spans="1:13" ht="17.45" customHeight="1">
      <c r="B379" s="157"/>
      <c r="C379" s="52"/>
      <c r="D379" s="44"/>
      <c r="E379" s="89"/>
      <c r="F379" s="52"/>
      <c r="G379" s="47">
        <f t="shared" ref="G379" si="79">C379*E379</f>
        <v>0</v>
      </c>
      <c r="H379" s="199"/>
      <c r="I379" s="200"/>
    </row>
    <row r="380" spans="1:13" ht="17.45" customHeight="1">
      <c r="B380" s="81"/>
      <c r="C380" s="51"/>
      <c r="D380" s="38"/>
      <c r="E380" s="88"/>
      <c r="F380" s="53"/>
      <c r="G380" s="40"/>
      <c r="H380" s="189"/>
      <c r="I380" s="190"/>
    </row>
    <row r="381" spans="1:13" ht="17.45" customHeight="1">
      <c r="B381" s="157"/>
      <c r="C381" s="52"/>
      <c r="D381" s="44"/>
      <c r="E381" s="89"/>
      <c r="F381" s="54"/>
      <c r="G381" s="47">
        <f t="shared" ref="G381" si="80">C381*E381</f>
        <v>0</v>
      </c>
      <c r="H381" s="199"/>
      <c r="I381" s="200"/>
    </row>
    <row r="382" spans="1:13" ht="17.45" customHeight="1">
      <c r="B382" s="81"/>
      <c r="C382" s="51"/>
      <c r="D382" s="38"/>
      <c r="E382" s="88"/>
      <c r="F382" s="51"/>
      <c r="G382" s="40"/>
      <c r="H382" s="189"/>
      <c r="I382" s="190"/>
    </row>
    <row r="383" spans="1:13" ht="17.45" customHeight="1">
      <c r="B383" s="157" t="s">
        <v>37</v>
      </c>
      <c r="C383" s="52"/>
      <c r="D383" s="44"/>
      <c r="E383" s="89"/>
      <c r="F383" s="54"/>
      <c r="G383" s="47">
        <f>SUM(G371,G373,G375,G377,G379,G381)</f>
        <v>0</v>
      </c>
      <c r="H383" s="199"/>
      <c r="I383" s="200"/>
    </row>
    <row r="386" spans="1:13" ht="17.45" customHeight="1">
      <c r="B386" s="156">
        <f>B366+1</f>
        <v>20</v>
      </c>
      <c r="C386" s="207" t="s">
        <v>29</v>
      </c>
      <c r="D386" s="207"/>
      <c r="E386" s="207"/>
      <c r="F386" s="207"/>
      <c r="G386" s="207"/>
      <c r="H386" s="58">
        <v>1</v>
      </c>
      <c r="I386" s="122" t="b">
        <f>_xlfn.XLOOKUP("第"&amp;B386&amp;"号代価表",内訳書!G:G,内訳書!I:I,FALSE,0,1)</f>
        <v>0</v>
      </c>
    </row>
    <row r="387" spans="1:13" ht="17.45" customHeight="1">
      <c r="B387" s="154" t="b">
        <f>_xlfn.XLOOKUP("第"&amp;B386&amp;"号代価表",内訳書!G:G,内訳書!B:B,FALSE,0,1)</f>
        <v>0</v>
      </c>
      <c r="C387" s="114"/>
      <c r="D387" s="114"/>
      <c r="E387" s="114"/>
      <c r="F387" s="114"/>
      <c r="G387" s="114"/>
      <c r="H387" s="59"/>
      <c r="I387" s="123"/>
      <c r="K387" s="141" t="b">
        <f t="shared" ref="K387" si="81">B387</f>
        <v>0</v>
      </c>
      <c r="L387" s="139">
        <f t="shared" ref="L387" si="82">B386</f>
        <v>20</v>
      </c>
    </row>
    <row r="388" spans="1:13" ht="17.45" customHeight="1">
      <c r="A388" s="92"/>
      <c r="B388" s="203" t="s">
        <v>30</v>
      </c>
      <c r="C388" s="205" t="s">
        <v>31</v>
      </c>
      <c r="D388" s="203" t="s">
        <v>32</v>
      </c>
      <c r="E388" s="193" t="s">
        <v>33</v>
      </c>
      <c r="F388" s="191" t="s">
        <v>34</v>
      </c>
      <c r="G388" s="193" t="s">
        <v>35</v>
      </c>
      <c r="H388" s="195" t="s">
        <v>36</v>
      </c>
      <c r="I388" s="196"/>
      <c r="J388" s="92"/>
      <c r="L388" s="92"/>
      <c r="M388" s="92"/>
    </row>
    <row r="389" spans="1:13" ht="17.45" customHeight="1">
      <c r="A389" s="92"/>
      <c r="B389" s="204"/>
      <c r="C389" s="206"/>
      <c r="D389" s="204"/>
      <c r="E389" s="194"/>
      <c r="F389" s="192"/>
      <c r="G389" s="194"/>
      <c r="H389" s="197"/>
      <c r="I389" s="198"/>
      <c r="J389" s="92"/>
      <c r="L389" s="92"/>
      <c r="M389" s="92"/>
    </row>
    <row r="390" spans="1:13" ht="17.45" customHeight="1">
      <c r="B390" s="81"/>
      <c r="C390" s="51"/>
      <c r="D390" s="38"/>
      <c r="E390" s="88"/>
      <c r="F390" s="51"/>
      <c r="G390" s="40"/>
      <c r="H390" s="189"/>
      <c r="I390" s="190"/>
    </row>
    <row r="391" spans="1:13" ht="17.45" customHeight="1">
      <c r="B391" s="160"/>
      <c r="C391" s="52"/>
      <c r="D391" s="44"/>
      <c r="E391" s="89"/>
      <c r="F391" s="54"/>
      <c r="G391" s="47">
        <f>C391*E391</f>
        <v>0</v>
      </c>
      <c r="H391" s="199"/>
      <c r="I391" s="200"/>
    </row>
    <row r="392" spans="1:13" ht="17.45" customHeight="1">
      <c r="B392" s="158"/>
      <c r="C392" s="74"/>
      <c r="D392" s="43"/>
      <c r="E392" s="90"/>
      <c r="F392" s="95"/>
      <c r="G392" s="40"/>
      <c r="H392" s="189"/>
      <c r="I392" s="190"/>
    </row>
    <row r="393" spans="1:13" ht="17.45" customHeight="1">
      <c r="B393" s="157"/>
      <c r="C393" s="52"/>
      <c r="D393" s="44"/>
      <c r="E393" s="89"/>
      <c r="F393" s="54"/>
      <c r="G393" s="47">
        <f>C393*E393/100</f>
        <v>0</v>
      </c>
      <c r="H393" s="199"/>
      <c r="I393" s="200"/>
    </row>
    <row r="394" spans="1:13" ht="17.45" customHeight="1">
      <c r="B394" s="81"/>
      <c r="C394" s="51"/>
      <c r="D394" s="38"/>
      <c r="E394" s="88"/>
      <c r="F394" s="53"/>
      <c r="G394" s="40"/>
      <c r="H394" s="41"/>
      <c r="I394" s="120"/>
    </row>
    <row r="395" spans="1:13" ht="17.45" customHeight="1">
      <c r="B395" s="157"/>
      <c r="C395" s="52"/>
      <c r="D395" s="44"/>
      <c r="E395" s="89"/>
      <c r="F395" s="52"/>
      <c r="G395" s="47">
        <f>C395*E395</f>
        <v>0</v>
      </c>
      <c r="H395" s="201"/>
      <c r="I395" s="202"/>
    </row>
    <row r="396" spans="1:13" ht="17.45" customHeight="1">
      <c r="B396" s="81"/>
      <c r="C396" s="51"/>
      <c r="D396" s="38"/>
      <c r="E396" s="88"/>
      <c r="F396" s="51"/>
      <c r="G396" s="40"/>
      <c r="H396" s="41"/>
      <c r="I396" s="120"/>
    </row>
    <row r="397" spans="1:13" ht="17.45" customHeight="1">
      <c r="B397" s="157"/>
      <c r="C397" s="52"/>
      <c r="D397" s="44"/>
      <c r="E397" s="89"/>
      <c r="F397" s="52"/>
      <c r="G397" s="47">
        <f t="shared" ref="G397" si="83">C397*E397</f>
        <v>0</v>
      </c>
      <c r="H397" s="45"/>
      <c r="I397" s="65"/>
    </row>
    <row r="398" spans="1:13" ht="17.45" customHeight="1">
      <c r="B398" s="81"/>
      <c r="C398" s="51"/>
      <c r="D398" s="38"/>
      <c r="E398" s="88"/>
      <c r="F398" s="51"/>
      <c r="G398" s="40"/>
      <c r="H398" s="189"/>
      <c r="I398" s="190"/>
    </row>
    <row r="399" spans="1:13" ht="17.45" customHeight="1">
      <c r="B399" s="157"/>
      <c r="C399" s="52"/>
      <c r="D399" s="44"/>
      <c r="E399" s="89"/>
      <c r="F399" s="52"/>
      <c r="G399" s="47">
        <f t="shared" ref="G399" si="84">C399*E399</f>
        <v>0</v>
      </c>
      <c r="H399" s="199"/>
      <c r="I399" s="200"/>
    </row>
    <row r="400" spans="1:13" ht="17.45" customHeight="1">
      <c r="B400" s="81"/>
      <c r="C400" s="51"/>
      <c r="D400" s="38"/>
      <c r="E400" s="88"/>
      <c r="F400" s="53"/>
      <c r="G400" s="40"/>
      <c r="H400" s="189"/>
      <c r="I400" s="190"/>
    </row>
    <row r="401" spans="1:13" ht="17.45" customHeight="1">
      <c r="B401" s="157"/>
      <c r="C401" s="52"/>
      <c r="D401" s="44"/>
      <c r="E401" s="89"/>
      <c r="F401" s="54"/>
      <c r="G401" s="47">
        <f t="shared" ref="G401" si="85">C401*E401</f>
        <v>0</v>
      </c>
      <c r="H401" s="199"/>
      <c r="I401" s="200"/>
    </row>
    <row r="402" spans="1:13" ht="17.45" customHeight="1">
      <c r="B402" s="81"/>
      <c r="C402" s="51"/>
      <c r="D402" s="38"/>
      <c r="E402" s="88"/>
      <c r="F402" s="51"/>
      <c r="G402" s="40"/>
      <c r="H402" s="189"/>
      <c r="I402" s="190"/>
    </row>
    <row r="403" spans="1:13" ht="17.45" customHeight="1">
      <c r="B403" s="157" t="s">
        <v>37</v>
      </c>
      <c r="C403" s="52"/>
      <c r="D403" s="44"/>
      <c r="E403" s="89"/>
      <c r="F403" s="54"/>
      <c r="G403" s="47">
        <f>SUM(G391,G393,G395,G397,G399,G401)</f>
        <v>0</v>
      </c>
      <c r="H403" s="199"/>
      <c r="I403" s="200"/>
    </row>
    <row r="406" spans="1:13" ht="17.45" customHeight="1">
      <c r="B406" s="156">
        <f>B386+1</f>
        <v>21</v>
      </c>
      <c r="C406" s="207" t="s">
        <v>29</v>
      </c>
      <c r="D406" s="207"/>
      <c r="E406" s="207"/>
      <c r="F406" s="207"/>
      <c r="G406" s="207"/>
      <c r="H406" s="58">
        <v>1</v>
      </c>
      <c r="I406" s="122" t="b">
        <f>_xlfn.XLOOKUP("第"&amp;B406&amp;"号代価表",内訳書!G:G,内訳書!I:I,FALSE,0,1)</f>
        <v>0</v>
      </c>
    </row>
    <row r="407" spans="1:13" ht="17.45" customHeight="1">
      <c r="B407" s="154" t="b">
        <f>_xlfn.XLOOKUP("第"&amp;B406&amp;"号代価表",内訳書!G:G,内訳書!B:B,FALSE,0,1)</f>
        <v>0</v>
      </c>
      <c r="C407" s="114"/>
      <c r="D407" s="114"/>
      <c r="E407" s="114"/>
      <c r="F407" s="114"/>
      <c r="G407" s="114"/>
      <c r="H407" s="59"/>
      <c r="I407" s="123"/>
      <c r="K407" s="141" t="b">
        <f t="shared" ref="K407" si="86">B407</f>
        <v>0</v>
      </c>
      <c r="L407" s="139">
        <f t="shared" ref="L407" si="87">B406</f>
        <v>21</v>
      </c>
    </row>
    <row r="408" spans="1:13" ht="17.45" customHeight="1">
      <c r="A408" s="92"/>
      <c r="B408" s="203" t="s">
        <v>30</v>
      </c>
      <c r="C408" s="205" t="s">
        <v>31</v>
      </c>
      <c r="D408" s="203" t="s">
        <v>32</v>
      </c>
      <c r="E408" s="193" t="s">
        <v>33</v>
      </c>
      <c r="F408" s="191" t="s">
        <v>34</v>
      </c>
      <c r="G408" s="193" t="s">
        <v>35</v>
      </c>
      <c r="H408" s="195" t="s">
        <v>36</v>
      </c>
      <c r="I408" s="196"/>
      <c r="J408" s="92"/>
      <c r="L408" s="92"/>
      <c r="M408" s="92"/>
    </row>
    <row r="409" spans="1:13" ht="17.45" customHeight="1">
      <c r="A409" s="92"/>
      <c r="B409" s="204"/>
      <c r="C409" s="206"/>
      <c r="D409" s="204"/>
      <c r="E409" s="194"/>
      <c r="F409" s="192"/>
      <c r="G409" s="194"/>
      <c r="H409" s="197"/>
      <c r="I409" s="198"/>
      <c r="J409" s="92"/>
      <c r="L409" s="92"/>
      <c r="M409" s="92"/>
    </row>
    <row r="410" spans="1:13" ht="17.45" customHeight="1">
      <c r="B410" s="81"/>
      <c r="C410" s="51"/>
      <c r="D410" s="38"/>
      <c r="E410" s="88"/>
      <c r="F410" s="51"/>
      <c r="G410" s="40"/>
      <c r="H410" s="189"/>
      <c r="I410" s="190"/>
    </row>
    <row r="411" spans="1:13" ht="17.45" customHeight="1">
      <c r="B411" s="162"/>
      <c r="C411" s="52"/>
      <c r="D411" s="44"/>
      <c r="E411" s="89"/>
      <c r="F411" s="54"/>
      <c r="G411" s="47">
        <f>C411*E411*F411</f>
        <v>0</v>
      </c>
      <c r="H411" s="199"/>
      <c r="I411" s="200"/>
    </row>
    <row r="412" spans="1:13" ht="17.45" customHeight="1">
      <c r="B412" s="158"/>
      <c r="C412" s="74"/>
      <c r="D412" s="43"/>
      <c r="E412" s="90"/>
      <c r="F412" s="95"/>
      <c r="G412" s="40"/>
      <c r="H412" s="189"/>
      <c r="I412" s="190"/>
    </row>
    <row r="413" spans="1:13" ht="17.45" customHeight="1">
      <c r="B413" s="157"/>
      <c r="C413" s="52"/>
      <c r="D413" s="44"/>
      <c r="E413" s="89"/>
      <c r="F413" s="54"/>
      <c r="G413" s="47">
        <f>C413*E413*F413</f>
        <v>0</v>
      </c>
      <c r="H413" s="199"/>
      <c r="I413" s="200"/>
    </row>
    <row r="414" spans="1:13" ht="17.45" customHeight="1">
      <c r="B414" s="158"/>
      <c r="C414" s="51"/>
      <c r="D414" s="43"/>
      <c r="E414" s="88"/>
      <c r="F414" s="53"/>
      <c r="G414" s="40"/>
      <c r="H414" s="41"/>
      <c r="I414" s="120"/>
    </row>
    <row r="415" spans="1:13" ht="17.45" customHeight="1">
      <c r="B415" s="157"/>
      <c r="C415" s="52"/>
      <c r="D415" s="44"/>
      <c r="E415" s="89"/>
      <c r="F415" s="52"/>
      <c r="G415" s="47">
        <f>C415*E415</f>
        <v>0</v>
      </c>
      <c r="H415" s="201"/>
      <c r="I415" s="202"/>
    </row>
    <row r="416" spans="1:13" ht="17.45" customHeight="1">
      <c r="B416" s="81"/>
      <c r="C416" s="51"/>
      <c r="D416" s="38"/>
      <c r="E416" s="88"/>
      <c r="F416" s="51"/>
      <c r="G416" s="40"/>
      <c r="H416" s="41"/>
      <c r="I416" s="120"/>
    </row>
    <row r="417" spans="1:13" ht="17.45" customHeight="1">
      <c r="B417" s="157"/>
      <c r="C417" s="52"/>
      <c r="D417" s="44"/>
      <c r="E417" s="89"/>
      <c r="F417" s="52"/>
      <c r="G417" s="47">
        <f>C417*E417/100</f>
        <v>0</v>
      </c>
      <c r="H417" s="45"/>
      <c r="I417" s="65"/>
    </row>
    <row r="418" spans="1:13" ht="17.45" customHeight="1">
      <c r="B418" s="81"/>
      <c r="C418" s="51"/>
      <c r="D418" s="38"/>
      <c r="E418" s="88"/>
      <c r="F418" s="51"/>
      <c r="G418" s="40"/>
      <c r="H418" s="189"/>
      <c r="I418" s="190"/>
    </row>
    <row r="419" spans="1:13" ht="17.45" customHeight="1">
      <c r="B419" s="157"/>
      <c r="C419" s="52"/>
      <c r="D419" s="44"/>
      <c r="E419" s="89"/>
      <c r="F419" s="52"/>
      <c r="G419" s="47">
        <f t="shared" ref="G419" si="88">C419*E419</f>
        <v>0</v>
      </c>
      <c r="H419" s="199"/>
      <c r="I419" s="200"/>
    </row>
    <row r="420" spans="1:13" ht="17.45" customHeight="1">
      <c r="B420" s="81"/>
      <c r="C420" s="51"/>
      <c r="D420" s="38"/>
      <c r="E420" s="88"/>
      <c r="F420" s="53"/>
      <c r="G420" s="40"/>
      <c r="H420" s="189"/>
      <c r="I420" s="190"/>
    </row>
    <row r="421" spans="1:13" ht="17.45" customHeight="1">
      <c r="B421" s="157"/>
      <c r="C421" s="52"/>
      <c r="D421" s="44"/>
      <c r="E421" s="89"/>
      <c r="F421" s="54"/>
      <c r="G421" s="47">
        <f t="shared" ref="G421" si="89">C421*E421</f>
        <v>0</v>
      </c>
      <c r="H421" s="199"/>
      <c r="I421" s="200"/>
    </row>
    <row r="422" spans="1:13" ht="17.45" customHeight="1">
      <c r="B422" s="81"/>
      <c r="C422" s="51"/>
      <c r="D422" s="38"/>
      <c r="E422" s="88"/>
      <c r="F422" s="51"/>
      <c r="G422" s="40"/>
      <c r="H422" s="189"/>
      <c r="I422" s="190"/>
    </row>
    <row r="423" spans="1:13" ht="17.45" customHeight="1">
      <c r="B423" s="157" t="s">
        <v>37</v>
      </c>
      <c r="C423" s="52"/>
      <c r="D423" s="44"/>
      <c r="E423" s="89"/>
      <c r="F423" s="54"/>
      <c r="G423" s="47">
        <f>SUM(G411,G413,G415,G417,G419,G421)</f>
        <v>0</v>
      </c>
      <c r="H423" s="199"/>
      <c r="I423" s="200"/>
    </row>
    <row r="426" spans="1:13" ht="17.45" customHeight="1">
      <c r="B426" s="156">
        <f>B406+1</f>
        <v>22</v>
      </c>
      <c r="C426" s="207" t="s">
        <v>29</v>
      </c>
      <c r="D426" s="207"/>
      <c r="E426" s="207"/>
      <c r="F426" s="207"/>
      <c r="G426" s="207"/>
      <c r="H426" s="58">
        <v>1</v>
      </c>
      <c r="I426" s="122" t="b">
        <f>_xlfn.XLOOKUP("第"&amp;B426&amp;"号代価表",内訳書!G:G,内訳書!I:I,FALSE,0,1)</f>
        <v>0</v>
      </c>
    </row>
    <row r="427" spans="1:13" ht="17.45" customHeight="1">
      <c r="B427" s="154" t="b">
        <f>_xlfn.XLOOKUP("第"&amp;B426&amp;"号代価表",内訳書!G:G,内訳書!B:B,FALSE,0,1)</f>
        <v>0</v>
      </c>
      <c r="C427" s="114"/>
      <c r="D427" s="114"/>
      <c r="E427" s="114"/>
      <c r="F427" s="114"/>
      <c r="G427" s="114"/>
      <c r="H427" s="59"/>
      <c r="I427" s="123"/>
      <c r="K427" s="141" t="b">
        <f t="shared" ref="K427" si="90">B427</f>
        <v>0</v>
      </c>
      <c r="L427" s="139">
        <f t="shared" ref="L427" si="91">B426</f>
        <v>22</v>
      </c>
    </row>
    <row r="428" spans="1:13" ht="17.45" customHeight="1">
      <c r="A428" s="92"/>
      <c r="B428" s="203" t="s">
        <v>30</v>
      </c>
      <c r="C428" s="205" t="s">
        <v>31</v>
      </c>
      <c r="D428" s="203" t="s">
        <v>32</v>
      </c>
      <c r="E428" s="193" t="s">
        <v>33</v>
      </c>
      <c r="F428" s="191" t="s">
        <v>34</v>
      </c>
      <c r="G428" s="193" t="s">
        <v>35</v>
      </c>
      <c r="H428" s="195" t="s">
        <v>36</v>
      </c>
      <c r="I428" s="196"/>
      <c r="J428" s="92"/>
      <c r="L428" s="92"/>
      <c r="M428" s="92"/>
    </row>
    <row r="429" spans="1:13" ht="17.45" customHeight="1">
      <c r="A429" s="92"/>
      <c r="B429" s="204"/>
      <c r="C429" s="206"/>
      <c r="D429" s="204"/>
      <c r="E429" s="194"/>
      <c r="F429" s="192"/>
      <c r="G429" s="194"/>
      <c r="H429" s="197"/>
      <c r="I429" s="198"/>
      <c r="J429" s="92"/>
      <c r="L429" s="92"/>
      <c r="M429" s="92"/>
    </row>
    <row r="430" spans="1:13" ht="17.45" customHeight="1">
      <c r="B430" s="81"/>
      <c r="C430" s="51"/>
      <c r="D430" s="38"/>
      <c r="E430" s="88"/>
      <c r="F430" s="51"/>
      <c r="G430" s="40"/>
      <c r="H430" s="189"/>
      <c r="I430" s="190"/>
    </row>
    <row r="431" spans="1:13" ht="17.45" customHeight="1">
      <c r="B431" s="160"/>
      <c r="C431" s="52"/>
      <c r="D431" s="44"/>
      <c r="E431" s="89"/>
      <c r="F431" s="54"/>
      <c r="G431" s="47">
        <f>C431*E431</f>
        <v>0</v>
      </c>
      <c r="H431" s="199"/>
      <c r="I431" s="200"/>
    </row>
    <row r="432" spans="1:13" ht="17.45" customHeight="1">
      <c r="B432" s="158"/>
      <c r="C432" s="74"/>
      <c r="D432" s="43"/>
      <c r="E432" s="90"/>
      <c r="F432" s="95"/>
      <c r="G432" s="40"/>
      <c r="H432" s="189"/>
      <c r="I432" s="190"/>
    </row>
    <row r="433" spans="1:13" ht="17.45" customHeight="1">
      <c r="B433" s="157"/>
      <c r="C433" s="52"/>
      <c r="D433" s="44"/>
      <c r="E433" s="89"/>
      <c r="F433" s="54"/>
      <c r="G433" s="47">
        <f>C433*E433/100</f>
        <v>0</v>
      </c>
      <c r="H433" s="199"/>
      <c r="I433" s="200"/>
    </row>
    <row r="434" spans="1:13" ht="17.45" customHeight="1">
      <c r="B434" s="81"/>
      <c r="C434" s="51"/>
      <c r="D434" s="38"/>
      <c r="E434" s="88"/>
      <c r="F434" s="53"/>
      <c r="G434" s="40"/>
      <c r="H434" s="41"/>
      <c r="I434" s="120"/>
    </row>
    <row r="435" spans="1:13" ht="17.45" customHeight="1">
      <c r="B435" s="157"/>
      <c r="C435" s="52"/>
      <c r="D435" s="44"/>
      <c r="E435" s="89"/>
      <c r="F435" s="52"/>
      <c r="G435" s="47">
        <f>C435*E435</f>
        <v>0</v>
      </c>
      <c r="H435" s="201"/>
      <c r="I435" s="202"/>
    </row>
    <row r="436" spans="1:13" ht="17.45" customHeight="1">
      <c r="B436" s="81"/>
      <c r="C436" s="51"/>
      <c r="D436" s="38"/>
      <c r="E436" s="88"/>
      <c r="F436" s="51"/>
      <c r="G436" s="40"/>
      <c r="H436" s="41"/>
      <c r="I436" s="120"/>
    </row>
    <row r="437" spans="1:13" ht="17.45" customHeight="1">
      <c r="B437" s="157"/>
      <c r="C437" s="52"/>
      <c r="D437" s="44"/>
      <c r="E437" s="89"/>
      <c r="F437" s="52"/>
      <c r="G437" s="47">
        <f t="shared" ref="G437" si="92">C437*E437</f>
        <v>0</v>
      </c>
      <c r="H437" s="45"/>
      <c r="I437" s="65"/>
    </row>
    <row r="438" spans="1:13" ht="17.45" customHeight="1">
      <c r="B438" s="81"/>
      <c r="C438" s="51"/>
      <c r="D438" s="38"/>
      <c r="E438" s="88"/>
      <c r="F438" s="51"/>
      <c r="G438" s="40"/>
      <c r="H438" s="189"/>
      <c r="I438" s="190"/>
    </row>
    <row r="439" spans="1:13" ht="17.45" customHeight="1">
      <c r="B439" s="157"/>
      <c r="C439" s="52"/>
      <c r="D439" s="44"/>
      <c r="E439" s="89"/>
      <c r="F439" s="52"/>
      <c r="G439" s="47">
        <f t="shared" ref="G439" si="93">C439*E439</f>
        <v>0</v>
      </c>
      <c r="H439" s="199"/>
      <c r="I439" s="200"/>
    </row>
    <row r="440" spans="1:13" ht="17.45" customHeight="1">
      <c r="B440" s="81"/>
      <c r="C440" s="51"/>
      <c r="D440" s="38"/>
      <c r="E440" s="88"/>
      <c r="F440" s="53"/>
      <c r="G440" s="40"/>
      <c r="H440" s="189"/>
      <c r="I440" s="190"/>
    </row>
    <row r="441" spans="1:13" ht="17.45" customHeight="1">
      <c r="B441" s="157"/>
      <c r="C441" s="52"/>
      <c r="D441" s="44"/>
      <c r="E441" s="89"/>
      <c r="F441" s="54"/>
      <c r="G441" s="47">
        <f t="shared" ref="G441" si="94">C441*E441</f>
        <v>0</v>
      </c>
      <c r="H441" s="199"/>
      <c r="I441" s="200"/>
    </row>
    <row r="442" spans="1:13" ht="17.45" customHeight="1">
      <c r="B442" s="81"/>
      <c r="C442" s="51"/>
      <c r="D442" s="38"/>
      <c r="E442" s="88"/>
      <c r="F442" s="51"/>
      <c r="G442" s="40"/>
      <c r="H442" s="189"/>
      <c r="I442" s="190"/>
    </row>
    <row r="443" spans="1:13" ht="17.45" customHeight="1">
      <c r="B443" s="157" t="s">
        <v>37</v>
      </c>
      <c r="C443" s="52"/>
      <c r="D443" s="44"/>
      <c r="E443" s="89"/>
      <c r="F443" s="54"/>
      <c r="G443" s="47">
        <f>SUM(G431,G433,G435,G437,G439,G441)</f>
        <v>0</v>
      </c>
      <c r="H443" s="199"/>
      <c r="I443" s="200"/>
    </row>
    <row r="446" spans="1:13" ht="17.45" customHeight="1">
      <c r="B446" s="156">
        <f>B426+1</f>
        <v>23</v>
      </c>
      <c r="C446" s="207" t="s">
        <v>29</v>
      </c>
      <c r="D446" s="207"/>
      <c r="E446" s="207"/>
      <c r="F446" s="207"/>
      <c r="G446" s="207"/>
      <c r="H446" s="58">
        <v>1</v>
      </c>
      <c r="I446" s="122" t="b">
        <f>_xlfn.XLOOKUP("第"&amp;B446&amp;"号代価表",内訳書!G:G,内訳書!I:I,FALSE,0,1)</f>
        <v>0</v>
      </c>
    </row>
    <row r="447" spans="1:13" ht="17.45" customHeight="1">
      <c r="B447" s="154" t="b">
        <f>_xlfn.XLOOKUP("第"&amp;B446&amp;"号代価表",内訳書!G:G,内訳書!B:B,FALSE,0,1)</f>
        <v>0</v>
      </c>
      <c r="C447" s="114"/>
      <c r="D447" s="114"/>
      <c r="E447" s="114"/>
      <c r="F447" s="114"/>
      <c r="G447" s="114"/>
      <c r="H447" s="59"/>
      <c r="I447" s="123"/>
      <c r="K447" s="141" t="b">
        <f t="shared" ref="K447" si="95">B447</f>
        <v>0</v>
      </c>
      <c r="L447" s="139">
        <f t="shared" ref="L447" si="96">B446</f>
        <v>23</v>
      </c>
    </row>
    <row r="448" spans="1:13" ht="17.45" customHeight="1">
      <c r="A448" s="92"/>
      <c r="B448" s="203" t="s">
        <v>30</v>
      </c>
      <c r="C448" s="205" t="s">
        <v>31</v>
      </c>
      <c r="D448" s="203" t="s">
        <v>32</v>
      </c>
      <c r="E448" s="193" t="s">
        <v>33</v>
      </c>
      <c r="F448" s="191" t="s">
        <v>34</v>
      </c>
      <c r="G448" s="193" t="s">
        <v>35</v>
      </c>
      <c r="H448" s="195" t="s">
        <v>36</v>
      </c>
      <c r="I448" s="196"/>
      <c r="J448" s="92"/>
      <c r="L448" s="92"/>
      <c r="M448" s="92"/>
    </row>
    <row r="449" spans="1:13" ht="17.45" customHeight="1">
      <c r="A449" s="92"/>
      <c r="B449" s="204"/>
      <c r="C449" s="206"/>
      <c r="D449" s="204"/>
      <c r="E449" s="194"/>
      <c r="F449" s="192"/>
      <c r="G449" s="194"/>
      <c r="H449" s="197"/>
      <c r="I449" s="198"/>
      <c r="J449" s="92"/>
      <c r="L449" s="92"/>
      <c r="M449" s="92"/>
    </row>
    <row r="450" spans="1:13" ht="17.45" customHeight="1">
      <c r="B450" s="81"/>
      <c r="C450" s="51"/>
      <c r="D450" s="38"/>
      <c r="E450" s="88"/>
      <c r="F450" s="51"/>
      <c r="G450" s="40"/>
      <c r="H450" s="189"/>
      <c r="I450" s="190"/>
    </row>
    <row r="451" spans="1:13" ht="17.45" customHeight="1">
      <c r="B451" s="162"/>
      <c r="C451" s="52"/>
      <c r="D451" s="44"/>
      <c r="E451" s="89"/>
      <c r="F451" s="54"/>
      <c r="G451" s="47">
        <f>C451*E451*F451</f>
        <v>0</v>
      </c>
      <c r="H451" s="199"/>
      <c r="I451" s="200"/>
    </row>
    <row r="452" spans="1:13" ht="17.45" customHeight="1">
      <c r="B452" s="158"/>
      <c r="C452" s="74"/>
      <c r="D452" s="43"/>
      <c r="E452" s="90"/>
      <c r="F452" s="95"/>
      <c r="G452" s="40"/>
      <c r="H452" s="189"/>
      <c r="I452" s="190"/>
    </row>
    <row r="453" spans="1:13" ht="17.45" customHeight="1">
      <c r="B453" s="157"/>
      <c r="C453" s="52"/>
      <c r="D453" s="44"/>
      <c r="E453" s="89"/>
      <c r="F453" s="54"/>
      <c r="G453" s="47">
        <f>C453*E453*F453</f>
        <v>0</v>
      </c>
      <c r="H453" s="199"/>
      <c r="I453" s="200"/>
    </row>
    <row r="454" spans="1:13" ht="17.45" customHeight="1">
      <c r="B454" s="158"/>
      <c r="C454" s="51"/>
      <c r="D454" s="43"/>
      <c r="E454" s="88"/>
      <c r="F454" s="53"/>
      <c r="G454" s="40"/>
      <c r="H454" s="41"/>
      <c r="I454" s="120"/>
    </row>
    <row r="455" spans="1:13" ht="17.45" customHeight="1">
      <c r="B455" s="157"/>
      <c r="C455" s="52"/>
      <c r="D455" s="44"/>
      <c r="E455" s="89"/>
      <c r="F455" s="52"/>
      <c r="G455" s="47">
        <f>C455*E455</f>
        <v>0</v>
      </c>
      <c r="H455" s="201"/>
      <c r="I455" s="202"/>
    </row>
    <row r="456" spans="1:13" ht="17.45" customHeight="1">
      <c r="B456" s="81"/>
      <c r="C456" s="51"/>
      <c r="D456" s="38"/>
      <c r="E456" s="88"/>
      <c r="F456" s="51"/>
      <c r="G456" s="40"/>
      <c r="H456" s="41"/>
      <c r="I456" s="120"/>
    </row>
    <row r="457" spans="1:13" ht="17.45" customHeight="1">
      <c r="B457" s="157"/>
      <c r="C457" s="52"/>
      <c r="D457" s="44"/>
      <c r="E457" s="89"/>
      <c r="F457" s="52"/>
      <c r="G457" s="47">
        <f>C457*E457/100</f>
        <v>0</v>
      </c>
      <c r="H457" s="45"/>
      <c r="I457" s="65"/>
    </row>
    <row r="458" spans="1:13" ht="17.45" customHeight="1">
      <c r="B458" s="81"/>
      <c r="C458" s="51"/>
      <c r="D458" s="38"/>
      <c r="E458" s="88"/>
      <c r="F458" s="51"/>
      <c r="G458" s="40"/>
      <c r="H458" s="189"/>
      <c r="I458" s="190"/>
    </row>
    <row r="459" spans="1:13" ht="17.45" customHeight="1">
      <c r="B459" s="157"/>
      <c r="C459" s="52"/>
      <c r="D459" s="44"/>
      <c r="E459" s="89"/>
      <c r="F459" s="52"/>
      <c r="G459" s="47">
        <f t="shared" ref="G459" si="97">C459*E459</f>
        <v>0</v>
      </c>
      <c r="H459" s="199"/>
      <c r="I459" s="200"/>
    </row>
    <row r="460" spans="1:13" ht="17.45" customHeight="1">
      <c r="B460" s="81"/>
      <c r="C460" s="51"/>
      <c r="D460" s="38"/>
      <c r="E460" s="88"/>
      <c r="F460" s="53"/>
      <c r="G460" s="40"/>
      <c r="H460" s="189"/>
      <c r="I460" s="190"/>
    </row>
    <row r="461" spans="1:13" ht="17.45" customHeight="1">
      <c r="B461" s="157"/>
      <c r="C461" s="52"/>
      <c r="D461" s="44"/>
      <c r="E461" s="89"/>
      <c r="F461" s="54"/>
      <c r="G461" s="47">
        <f t="shared" ref="G461" si="98">C461*E461</f>
        <v>0</v>
      </c>
      <c r="H461" s="199"/>
      <c r="I461" s="200"/>
    </row>
    <row r="462" spans="1:13" ht="17.45" customHeight="1">
      <c r="B462" s="81"/>
      <c r="C462" s="51"/>
      <c r="D462" s="38"/>
      <c r="E462" s="88"/>
      <c r="F462" s="51"/>
      <c r="G462" s="40"/>
      <c r="H462" s="189"/>
      <c r="I462" s="190"/>
    </row>
    <row r="463" spans="1:13" ht="17.45" customHeight="1">
      <c r="B463" s="157" t="s">
        <v>37</v>
      </c>
      <c r="C463" s="52"/>
      <c r="D463" s="44"/>
      <c r="E463" s="89"/>
      <c r="F463" s="54"/>
      <c r="G463" s="47">
        <f>SUM(G451,G453,G455,G457,G459,G461)</f>
        <v>0</v>
      </c>
      <c r="H463" s="199"/>
      <c r="I463" s="200"/>
    </row>
    <row r="466" spans="1:13" ht="17.45" customHeight="1">
      <c r="B466" s="156">
        <f>B446+1</f>
        <v>24</v>
      </c>
      <c r="C466" s="207" t="s">
        <v>29</v>
      </c>
      <c r="D466" s="207"/>
      <c r="E466" s="207"/>
      <c r="F466" s="207"/>
      <c r="G466" s="207"/>
      <c r="H466" s="58">
        <v>1</v>
      </c>
      <c r="I466" s="122" t="b">
        <f>_xlfn.XLOOKUP("第"&amp;B466&amp;"号代価表",内訳書!G:G,内訳書!I:I,FALSE,0,1)</f>
        <v>0</v>
      </c>
    </row>
    <row r="467" spans="1:13" ht="17.45" customHeight="1">
      <c r="B467" s="154" t="b">
        <f>_xlfn.XLOOKUP("第"&amp;B466&amp;"号代価表",内訳書!G:G,内訳書!B:B,FALSE,0,1)</f>
        <v>0</v>
      </c>
      <c r="C467" s="114"/>
      <c r="D467" s="114"/>
      <c r="E467" s="114"/>
      <c r="F467" s="114"/>
      <c r="G467" s="114"/>
      <c r="H467" s="59"/>
      <c r="I467" s="123"/>
      <c r="K467" s="141" t="b">
        <f t="shared" ref="K467" si="99">B467</f>
        <v>0</v>
      </c>
      <c r="L467" s="139">
        <f t="shared" ref="L467" si="100">B466</f>
        <v>24</v>
      </c>
    </row>
    <row r="468" spans="1:13" ht="17.45" customHeight="1">
      <c r="A468" s="92"/>
      <c r="B468" s="203" t="s">
        <v>30</v>
      </c>
      <c r="C468" s="205" t="s">
        <v>31</v>
      </c>
      <c r="D468" s="203" t="s">
        <v>32</v>
      </c>
      <c r="E468" s="193" t="s">
        <v>33</v>
      </c>
      <c r="F468" s="191" t="s">
        <v>34</v>
      </c>
      <c r="G468" s="193" t="s">
        <v>35</v>
      </c>
      <c r="H468" s="195" t="s">
        <v>36</v>
      </c>
      <c r="I468" s="196"/>
      <c r="J468" s="92"/>
      <c r="L468" s="92"/>
      <c r="M468" s="92"/>
    </row>
    <row r="469" spans="1:13" ht="17.45" customHeight="1">
      <c r="A469" s="92"/>
      <c r="B469" s="204"/>
      <c r="C469" s="206"/>
      <c r="D469" s="204"/>
      <c r="E469" s="194"/>
      <c r="F469" s="192"/>
      <c r="G469" s="194"/>
      <c r="H469" s="197"/>
      <c r="I469" s="198"/>
      <c r="J469" s="92"/>
      <c r="L469" s="92"/>
      <c r="M469" s="92"/>
    </row>
    <row r="470" spans="1:13" ht="17.45" customHeight="1">
      <c r="B470" s="81"/>
      <c r="C470" s="51"/>
      <c r="D470" s="38"/>
      <c r="E470" s="88"/>
      <c r="F470" s="51"/>
      <c r="G470" s="40"/>
      <c r="H470" s="189"/>
      <c r="I470" s="190"/>
    </row>
    <row r="471" spans="1:13" ht="17.45" customHeight="1">
      <c r="B471" s="160"/>
      <c r="C471" s="52"/>
      <c r="D471" s="44"/>
      <c r="E471" s="89"/>
      <c r="F471" s="54"/>
      <c r="G471" s="47">
        <f>C471*E471</f>
        <v>0</v>
      </c>
      <c r="H471" s="199"/>
      <c r="I471" s="200"/>
    </row>
    <row r="472" spans="1:13" ht="17.45" customHeight="1">
      <c r="B472" s="158"/>
      <c r="C472" s="74"/>
      <c r="D472" s="43"/>
      <c r="E472" s="90"/>
      <c r="F472" s="95"/>
      <c r="G472" s="40"/>
      <c r="H472" s="189"/>
      <c r="I472" s="190"/>
    </row>
    <row r="473" spans="1:13" ht="17.45" customHeight="1">
      <c r="B473" s="157"/>
      <c r="C473" s="52"/>
      <c r="D473" s="44"/>
      <c r="E473" s="89"/>
      <c r="F473" s="54"/>
      <c r="G473" s="47">
        <f>C473*E473/100</f>
        <v>0</v>
      </c>
      <c r="H473" s="199"/>
      <c r="I473" s="200"/>
    </row>
    <row r="474" spans="1:13" ht="17.45" customHeight="1">
      <c r="B474" s="81"/>
      <c r="C474" s="51"/>
      <c r="D474" s="38"/>
      <c r="E474" s="88"/>
      <c r="F474" s="53"/>
      <c r="G474" s="40"/>
      <c r="H474" s="41"/>
      <c r="I474" s="120"/>
    </row>
    <row r="475" spans="1:13" ht="17.45" customHeight="1">
      <c r="B475" s="157"/>
      <c r="C475" s="52"/>
      <c r="D475" s="44"/>
      <c r="E475" s="89"/>
      <c r="F475" s="52"/>
      <c r="G475" s="47">
        <f>C475*E475</f>
        <v>0</v>
      </c>
      <c r="H475" s="201"/>
      <c r="I475" s="202"/>
    </row>
    <row r="476" spans="1:13" ht="17.45" customHeight="1">
      <c r="B476" s="81"/>
      <c r="C476" s="51"/>
      <c r="D476" s="38"/>
      <c r="E476" s="88"/>
      <c r="F476" s="51"/>
      <c r="G476" s="40"/>
      <c r="H476" s="41"/>
      <c r="I476" s="120"/>
    </row>
    <row r="477" spans="1:13" ht="17.45" customHeight="1">
      <c r="B477" s="157"/>
      <c r="C477" s="52"/>
      <c r="D477" s="44"/>
      <c r="E477" s="89"/>
      <c r="F477" s="52"/>
      <c r="G477" s="47">
        <f t="shared" ref="G477" si="101">C477*E477</f>
        <v>0</v>
      </c>
      <c r="H477" s="45"/>
      <c r="I477" s="65"/>
    </row>
    <row r="478" spans="1:13" ht="17.45" customHeight="1">
      <c r="B478" s="81"/>
      <c r="C478" s="51"/>
      <c r="D478" s="38"/>
      <c r="E478" s="88"/>
      <c r="F478" s="51"/>
      <c r="G478" s="40"/>
      <c r="H478" s="189"/>
      <c r="I478" s="190"/>
    </row>
    <row r="479" spans="1:13" ht="17.45" customHeight="1">
      <c r="B479" s="157"/>
      <c r="C479" s="52"/>
      <c r="D479" s="44"/>
      <c r="E479" s="89"/>
      <c r="F479" s="52"/>
      <c r="G479" s="47">
        <f t="shared" ref="G479" si="102">C479*E479</f>
        <v>0</v>
      </c>
      <c r="H479" s="199"/>
      <c r="I479" s="200"/>
    </row>
    <row r="480" spans="1:13" ht="17.45" customHeight="1">
      <c r="B480" s="81"/>
      <c r="C480" s="51"/>
      <c r="D480" s="38"/>
      <c r="E480" s="88"/>
      <c r="F480" s="53"/>
      <c r="G480" s="40"/>
      <c r="H480" s="189"/>
      <c r="I480" s="190"/>
    </row>
    <row r="481" spans="1:13" ht="17.45" customHeight="1">
      <c r="B481" s="157"/>
      <c r="C481" s="52"/>
      <c r="D481" s="44"/>
      <c r="E481" s="89"/>
      <c r="F481" s="54"/>
      <c r="G481" s="47">
        <f t="shared" ref="G481" si="103">C481*E481</f>
        <v>0</v>
      </c>
      <c r="H481" s="199"/>
      <c r="I481" s="200"/>
    </row>
    <row r="482" spans="1:13" ht="17.45" customHeight="1">
      <c r="B482" s="81"/>
      <c r="C482" s="51"/>
      <c r="D482" s="38"/>
      <c r="E482" s="88"/>
      <c r="F482" s="51"/>
      <c r="G482" s="40"/>
      <c r="H482" s="189"/>
      <c r="I482" s="190"/>
    </row>
    <row r="483" spans="1:13" ht="17.45" customHeight="1">
      <c r="B483" s="157" t="s">
        <v>37</v>
      </c>
      <c r="C483" s="52"/>
      <c r="D483" s="44"/>
      <c r="E483" s="89"/>
      <c r="F483" s="54"/>
      <c r="G483" s="47">
        <f>SUM(G471,G473,G475,G477,G479,G481)</f>
        <v>0</v>
      </c>
      <c r="H483" s="199"/>
      <c r="I483" s="200"/>
    </row>
    <row r="486" spans="1:13" ht="17.45" customHeight="1">
      <c r="B486" s="156">
        <f>B466+1</f>
        <v>25</v>
      </c>
      <c r="C486" s="207" t="s">
        <v>29</v>
      </c>
      <c r="D486" s="207"/>
      <c r="E486" s="207"/>
      <c r="F486" s="207"/>
      <c r="G486" s="207"/>
      <c r="H486" s="58">
        <v>1</v>
      </c>
      <c r="I486" s="122" t="b">
        <f>_xlfn.XLOOKUP("第"&amp;B486&amp;"号代価表",内訳書!G:G,内訳書!I:I,FALSE,0,1)</f>
        <v>0</v>
      </c>
    </row>
    <row r="487" spans="1:13" ht="17.45" customHeight="1">
      <c r="B487" s="154" t="b">
        <f>_xlfn.XLOOKUP("第"&amp;B486&amp;"号代価表",内訳書!G:G,内訳書!B:B,FALSE,0,1)</f>
        <v>0</v>
      </c>
      <c r="C487" s="114"/>
      <c r="D487" s="114"/>
      <c r="E487" s="114"/>
      <c r="F487" s="114"/>
      <c r="G487" s="114"/>
      <c r="H487" s="59"/>
      <c r="I487" s="123"/>
      <c r="K487" s="141" t="b">
        <f t="shared" ref="K487" si="104">B487</f>
        <v>0</v>
      </c>
      <c r="L487" s="139">
        <f t="shared" ref="L487" si="105">B486</f>
        <v>25</v>
      </c>
    </row>
    <row r="488" spans="1:13" ht="17.45" customHeight="1">
      <c r="A488" s="92"/>
      <c r="B488" s="203" t="s">
        <v>30</v>
      </c>
      <c r="C488" s="205" t="s">
        <v>31</v>
      </c>
      <c r="D488" s="203" t="s">
        <v>32</v>
      </c>
      <c r="E488" s="193" t="s">
        <v>33</v>
      </c>
      <c r="F488" s="191" t="s">
        <v>34</v>
      </c>
      <c r="G488" s="193" t="s">
        <v>35</v>
      </c>
      <c r="H488" s="195" t="s">
        <v>36</v>
      </c>
      <c r="I488" s="196"/>
      <c r="J488" s="92"/>
      <c r="L488" s="92"/>
      <c r="M488" s="92"/>
    </row>
    <row r="489" spans="1:13" ht="17.45" customHeight="1">
      <c r="A489" s="92"/>
      <c r="B489" s="204"/>
      <c r="C489" s="206"/>
      <c r="D489" s="204"/>
      <c r="E489" s="194"/>
      <c r="F489" s="192"/>
      <c r="G489" s="194"/>
      <c r="H489" s="197"/>
      <c r="I489" s="198"/>
      <c r="J489" s="92"/>
      <c r="L489" s="92"/>
      <c r="M489" s="92"/>
    </row>
    <row r="490" spans="1:13" ht="17.45" customHeight="1">
      <c r="B490" s="81"/>
      <c r="C490" s="51"/>
      <c r="D490" s="38"/>
      <c r="E490" s="88"/>
      <c r="F490" s="51"/>
      <c r="G490" s="40"/>
      <c r="H490" s="189"/>
      <c r="I490" s="190"/>
    </row>
    <row r="491" spans="1:13" ht="17.45" customHeight="1">
      <c r="B491" s="162"/>
      <c r="C491" s="52"/>
      <c r="D491" s="44"/>
      <c r="E491" s="89"/>
      <c r="F491" s="54"/>
      <c r="G491" s="47">
        <f>C491*E491*F491</f>
        <v>0</v>
      </c>
      <c r="H491" s="199"/>
      <c r="I491" s="200"/>
    </row>
    <row r="492" spans="1:13" ht="17.45" customHeight="1">
      <c r="B492" s="158"/>
      <c r="C492" s="74"/>
      <c r="D492" s="43"/>
      <c r="E492" s="90"/>
      <c r="F492" s="95"/>
      <c r="G492" s="40"/>
      <c r="H492" s="189"/>
      <c r="I492" s="190"/>
    </row>
    <row r="493" spans="1:13" ht="17.45" customHeight="1">
      <c r="B493" s="157"/>
      <c r="C493" s="52"/>
      <c r="D493" s="44"/>
      <c r="E493" s="89"/>
      <c r="F493" s="54"/>
      <c r="G493" s="47">
        <f>C493*E493*F493</f>
        <v>0</v>
      </c>
      <c r="H493" s="199"/>
      <c r="I493" s="200"/>
    </row>
    <row r="494" spans="1:13" ht="17.45" customHeight="1">
      <c r="B494" s="158"/>
      <c r="C494" s="51"/>
      <c r="D494" s="43"/>
      <c r="E494" s="88"/>
      <c r="F494" s="53"/>
      <c r="G494" s="40"/>
      <c r="H494" s="41"/>
      <c r="I494" s="120"/>
    </row>
    <row r="495" spans="1:13" ht="17.45" customHeight="1">
      <c r="B495" s="157"/>
      <c r="C495" s="52"/>
      <c r="D495" s="44"/>
      <c r="E495" s="89"/>
      <c r="F495" s="52"/>
      <c r="G495" s="47">
        <f>C495*E495</f>
        <v>0</v>
      </c>
      <c r="H495" s="201"/>
      <c r="I495" s="202"/>
    </row>
    <row r="496" spans="1:13" ht="17.45" customHeight="1">
      <c r="B496" s="81"/>
      <c r="C496" s="51"/>
      <c r="D496" s="38"/>
      <c r="E496" s="88"/>
      <c r="F496" s="51"/>
      <c r="G496" s="40"/>
      <c r="H496" s="41"/>
      <c r="I496" s="120"/>
    </row>
    <row r="497" spans="1:13" ht="17.45" customHeight="1">
      <c r="B497" s="157"/>
      <c r="C497" s="52"/>
      <c r="D497" s="44"/>
      <c r="E497" s="89"/>
      <c r="F497" s="52"/>
      <c r="G497" s="47">
        <f>C497*E497/100</f>
        <v>0</v>
      </c>
      <c r="H497" s="45"/>
      <c r="I497" s="65"/>
    </row>
    <row r="498" spans="1:13" ht="17.45" customHeight="1">
      <c r="B498" s="81"/>
      <c r="C498" s="51"/>
      <c r="D498" s="38"/>
      <c r="E498" s="88"/>
      <c r="F498" s="51"/>
      <c r="G498" s="40"/>
      <c r="H498" s="189"/>
      <c r="I498" s="190"/>
    </row>
    <row r="499" spans="1:13" ht="17.45" customHeight="1">
      <c r="B499" s="157"/>
      <c r="C499" s="52"/>
      <c r="D499" s="44"/>
      <c r="E499" s="89"/>
      <c r="F499" s="52"/>
      <c r="G499" s="47">
        <f t="shared" ref="G499" si="106">C499*E499</f>
        <v>0</v>
      </c>
      <c r="H499" s="199"/>
      <c r="I499" s="200"/>
    </row>
    <row r="500" spans="1:13" ht="17.45" customHeight="1">
      <c r="B500" s="81"/>
      <c r="C500" s="51"/>
      <c r="D500" s="38"/>
      <c r="E500" s="88"/>
      <c r="F500" s="53"/>
      <c r="G500" s="40"/>
      <c r="H500" s="189"/>
      <c r="I500" s="190"/>
    </row>
    <row r="501" spans="1:13" ht="17.45" customHeight="1">
      <c r="B501" s="157"/>
      <c r="C501" s="52"/>
      <c r="D501" s="44"/>
      <c r="E501" s="89"/>
      <c r="F501" s="54"/>
      <c r="G501" s="47">
        <f t="shared" ref="G501" si="107">C501*E501</f>
        <v>0</v>
      </c>
      <c r="H501" s="199"/>
      <c r="I501" s="200"/>
    </row>
    <row r="502" spans="1:13" ht="17.45" customHeight="1">
      <c r="B502" s="81"/>
      <c r="C502" s="51"/>
      <c r="D502" s="38"/>
      <c r="E502" s="88"/>
      <c r="F502" s="51"/>
      <c r="G502" s="40"/>
      <c r="H502" s="189"/>
      <c r="I502" s="190"/>
    </row>
    <row r="503" spans="1:13" ht="17.45" customHeight="1">
      <c r="B503" s="157" t="s">
        <v>37</v>
      </c>
      <c r="C503" s="52"/>
      <c r="D503" s="44"/>
      <c r="E503" s="89"/>
      <c r="F503" s="54"/>
      <c r="G503" s="47">
        <f>SUM(G491,G493,G495,G497,G499,G501)</f>
        <v>0</v>
      </c>
      <c r="H503" s="199"/>
      <c r="I503" s="200"/>
    </row>
    <row r="506" spans="1:13" ht="17.45" customHeight="1">
      <c r="B506" s="156">
        <f>B486+1</f>
        <v>26</v>
      </c>
      <c r="C506" s="207" t="s">
        <v>29</v>
      </c>
      <c r="D506" s="207"/>
      <c r="E506" s="207"/>
      <c r="F506" s="207"/>
      <c r="G506" s="207"/>
      <c r="H506" s="58">
        <v>1</v>
      </c>
      <c r="I506" s="122" t="b">
        <f>_xlfn.XLOOKUP("第"&amp;B506&amp;"号代価表",内訳書!G:G,内訳書!I:I,FALSE,0,1)</f>
        <v>0</v>
      </c>
    </row>
    <row r="507" spans="1:13" ht="17.45" customHeight="1">
      <c r="B507" s="154" t="b">
        <f>_xlfn.XLOOKUP("第"&amp;B506&amp;"号代価表",内訳書!G:G,内訳書!B:B,FALSE,0,1)</f>
        <v>0</v>
      </c>
      <c r="C507" s="114"/>
      <c r="D507" s="114"/>
      <c r="E507" s="114"/>
      <c r="F507" s="114"/>
      <c r="G507" s="114"/>
      <c r="H507" s="59"/>
      <c r="I507" s="123"/>
      <c r="K507" s="141" t="b">
        <f t="shared" ref="K507" si="108">B507</f>
        <v>0</v>
      </c>
      <c r="L507" s="139">
        <f t="shared" ref="L507" si="109">B506</f>
        <v>26</v>
      </c>
    </row>
    <row r="508" spans="1:13" ht="17.45" customHeight="1">
      <c r="A508" s="92"/>
      <c r="B508" s="203" t="s">
        <v>30</v>
      </c>
      <c r="C508" s="205" t="s">
        <v>31</v>
      </c>
      <c r="D508" s="203" t="s">
        <v>32</v>
      </c>
      <c r="E508" s="193" t="s">
        <v>33</v>
      </c>
      <c r="F508" s="191" t="s">
        <v>34</v>
      </c>
      <c r="G508" s="193" t="s">
        <v>35</v>
      </c>
      <c r="H508" s="195" t="s">
        <v>36</v>
      </c>
      <c r="I508" s="196"/>
      <c r="J508" s="92"/>
      <c r="L508" s="92"/>
      <c r="M508" s="92"/>
    </row>
    <row r="509" spans="1:13" ht="17.45" customHeight="1">
      <c r="A509" s="92"/>
      <c r="B509" s="204"/>
      <c r="C509" s="206"/>
      <c r="D509" s="204"/>
      <c r="E509" s="194"/>
      <c r="F509" s="192"/>
      <c r="G509" s="194"/>
      <c r="H509" s="197"/>
      <c r="I509" s="198"/>
      <c r="J509" s="92"/>
      <c r="L509" s="92"/>
      <c r="M509" s="92"/>
    </row>
    <row r="510" spans="1:13" ht="17.45" customHeight="1">
      <c r="B510" s="81"/>
      <c r="C510" s="51"/>
      <c r="D510" s="38"/>
      <c r="E510" s="88"/>
      <c r="F510" s="51"/>
      <c r="G510" s="40"/>
      <c r="H510" s="189"/>
      <c r="I510" s="190"/>
    </row>
    <row r="511" spans="1:13" ht="17.45" customHeight="1">
      <c r="B511" s="160"/>
      <c r="C511" s="52"/>
      <c r="D511" s="44"/>
      <c r="E511" s="89"/>
      <c r="F511" s="54"/>
      <c r="G511" s="47">
        <f>C511*E511</f>
        <v>0</v>
      </c>
      <c r="H511" s="199"/>
      <c r="I511" s="200"/>
    </row>
    <row r="512" spans="1:13" ht="17.45" customHeight="1">
      <c r="B512" s="158"/>
      <c r="C512" s="74"/>
      <c r="D512" s="43"/>
      <c r="E512" s="90"/>
      <c r="F512" s="95"/>
      <c r="G512" s="40"/>
      <c r="H512" s="189"/>
      <c r="I512" s="190"/>
    </row>
    <row r="513" spans="1:13" ht="17.45" customHeight="1">
      <c r="B513" s="157"/>
      <c r="C513" s="52"/>
      <c r="D513" s="44"/>
      <c r="E513" s="89"/>
      <c r="F513" s="54"/>
      <c r="G513" s="47">
        <f>C513*E513/100</f>
        <v>0</v>
      </c>
      <c r="H513" s="199"/>
      <c r="I513" s="200"/>
    </row>
    <row r="514" spans="1:13" ht="17.45" customHeight="1">
      <c r="B514" s="81"/>
      <c r="C514" s="51"/>
      <c r="D514" s="38"/>
      <c r="E514" s="88"/>
      <c r="F514" s="53"/>
      <c r="G514" s="40"/>
      <c r="H514" s="41"/>
      <c r="I514" s="120"/>
    </row>
    <row r="515" spans="1:13" ht="17.45" customHeight="1">
      <c r="B515" s="157"/>
      <c r="C515" s="52"/>
      <c r="D515" s="44"/>
      <c r="E515" s="89"/>
      <c r="F515" s="52"/>
      <c r="G515" s="47">
        <f>C515*E515</f>
        <v>0</v>
      </c>
      <c r="H515" s="201"/>
      <c r="I515" s="202"/>
    </row>
    <row r="516" spans="1:13" ht="17.45" customHeight="1">
      <c r="B516" s="81"/>
      <c r="C516" s="51"/>
      <c r="D516" s="38"/>
      <c r="E516" s="88"/>
      <c r="F516" s="51"/>
      <c r="G516" s="40"/>
      <c r="H516" s="41"/>
      <c r="I516" s="120"/>
    </row>
    <row r="517" spans="1:13" ht="17.45" customHeight="1">
      <c r="B517" s="157"/>
      <c r="C517" s="52"/>
      <c r="D517" s="44"/>
      <c r="E517" s="89"/>
      <c r="F517" s="52"/>
      <c r="G517" s="47">
        <f t="shared" ref="G517" si="110">C517*E517</f>
        <v>0</v>
      </c>
      <c r="H517" s="45"/>
      <c r="I517" s="65"/>
    </row>
    <row r="518" spans="1:13" ht="17.45" customHeight="1">
      <c r="B518" s="81"/>
      <c r="C518" s="51"/>
      <c r="D518" s="38"/>
      <c r="E518" s="88"/>
      <c r="F518" s="51"/>
      <c r="G518" s="40"/>
      <c r="H518" s="189"/>
      <c r="I518" s="190"/>
    </row>
    <row r="519" spans="1:13" ht="17.45" customHeight="1">
      <c r="B519" s="157"/>
      <c r="C519" s="52"/>
      <c r="D519" s="44"/>
      <c r="E519" s="89"/>
      <c r="F519" s="52"/>
      <c r="G519" s="47">
        <f t="shared" ref="G519" si="111">C519*E519</f>
        <v>0</v>
      </c>
      <c r="H519" s="199"/>
      <c r="I519" s="200"/>
    </row>
    <row r="520" spans="1:13" ht="17.45" customHeight="1">
      <c r="B520" s="81"/>
      <c r="C520" s="51"/>
      <c r="D520" s="38"/>
      <c r="E520" s="88"/>
      <c r="F520" s="53"/>
      <c r="G520" s="40"/>
      <c r="H520" s="189"/>
      <c r="I520" s="190"/>
    </row>
    <row r="521" spans="1:13" ht="17.45" customHeight="1">
      <c r="B521" s="157"/>
      <c r="C521" s="52"/>
      <c r="D521" s="44"/>
      <c r="E521" s="89"/>
      <c r="F521" s="54"/>
      <c r="G521" s="47">
        <f t="shared" ref="G521" si="112">C521*E521</f>
        <v>0</v>
      </c>
      <c r="H521" s="199"/>
      <c r="I521" s="200"/>
    </row>
    <row r="522" spans="1:13" ht="17.45" customHeight="1">
      <c r="B522" s="81"/>
      <c r="C522" s="51"/>
      <c r="D522" s="38"/>
      <c r="E522" s="88"/>
      <c r="F522" s="51"/>
      <c r="G522" s="40"/>
      <c r="H522" s="189"/>
      <c r="I522" s="190"/>
    </row>
    <row r="523" spans="1:13" ht="17.45" customHeight="1">
      <c r="B523" s="157" t="s">
        <v>37</v>
      </c>
      <c r="C523" s="52"/>
      <c r="D523" s="44"/>
      <c r="E523" s="89"/>
      <c r="F523" s="54"/>
      <c r="G523" s="47">
        <f>SUM(G511,G513,G515,G517,G519,G521)</f>
        <v>0</v>
      </c>
      <c r="H523" s="199"/>
      <c r="I523" s="200"/>
    </row>
    <row r="526" spans="1:13" ht="17.45" customHeight="1">
      <c r="B526" s="156">
        <f>B506+1</f>
        <v>27</v>
      </c>
      <c r="C526" s="207" t="s">
        <v>29</v>
      </c>
      <c r="D526" s="207"/>
      <c r="E526" s="207"/>
      <c r="F526" s="207"/>
      <c r="G526" s="207"/>
      <c r="H526" s="58">
        <v>1</v>
      </c>
      <c r="I526" s="122" t="b">
        <f>_xlfn.XLOOKUP("第"&amp;B526&amp;"号代価表",内訳書!G:G,内訳書!I:I,FALSE,0,1)</f>
        <v>0</v>
      </c>
    </row>
    <row r="527" spans="1:13" ht="17.45" customHeight="1">
      <c r="B527" s="154" t="b">
        <f>_xlfn.XLOOKUP("第"&amp;B526&amp;"号代価表",内訳書!G:G,内訳書!B:B,FALSE,0,1)</f>
        <v>0</v>
      </c>
      <c r="C527" s="114"/>
      <c r="D527" s="114"/>
      <c r="E527" s="114"/>
      <c r="F527" s="114"/>
      <c r="G527" s="114"/>
      <c r="H527" s="59"/>
      <c r="I527" s="123"/>
      <c r="K527" s="141" t="b">
        <f t="shared" ref="K527" si="113">B527</f>
        <v>0</v>
      </c>
      <c r="L527" s="139">
        <f t="shared" ref="L527" si="114">B526</f>
        <v>27</v>
      </c>
    </row>
    <row r="528" spans="1:13" ht="17.45" customHeight="1">
      <c r="A528" s="92"/>
      <c r="B528" s="203" t="s">
        <v>30</v>
      </c>
      <c r="C528" s="205" t="s">
        <v>31</v>
      </c>
      <c r="D528" s="203" t="s">
        <v>32</v>
      </c>
      <c r="E528" s="193" t="s">
        <v>33</v>
      </c>
      <c r="F528" s="191" t="s">
        <v>34</v>
      </c>
      <c r="G528" s="193" t="s">
        <v>35</v>
      </c>
      <c r="H528" s="195" t="s">
        <v>36</v>
      </c>
      <c r="I528" s="196"/>
      <c r="J528" s="92"/>
      <c r="L528" s="92"/>
      <c r="M528" s="92"/>
    </row>
    <row r="529" spans="1:13" ht="17.45" customHeight="1">
      <c r="A529" s="92"/>
      <c r="B529" s="204"/>
      <c r="C529" s="206"/>
      <c r="D529" s="204"/>
      <c r="E529" s="194"/>
      <c r="F529" s="192"/>
      <c r="G529" s="210"/>
      <c r="H529" s="197"/>
      <c r="I529" s="198"/>
      <c r="J529" s="92"/>
      <c r="L529" s="92"/>
      <c r="M529" s="92"/>
    </row>
    <row r="530" spans="1:13" ht="17.45" customHeight="1">
      <c r="B530" s="81"/>
      <c r="C530" s="51"/>
      <c r="D530" s="38"/>
      <c r="E530" s="88"/>
      <c r="F530" s="51"/>
      <c r="G530" s="40"/>
      <c r="H530" s="189"/>
      <c r="I530" s="190"/>
    </row>
    <row r="531" spans="1:13" ht="17.45" customHeight="1">
      <c r="B531" s="162"/>
      <c r="C531" s="52"/>
      <c r="D531" s="44"/>
      <c r="E531" s="89"/>
      <c r="F531" s="54"/>
      <c r="G531" s="47">
        <f>C531*E531*F531</f>
        <v>0</v>
      </c>
      <c r="H531" s="199"/>
      <c r="I531" s="200"/>
    </row>
    <row r="532" spans="1:13" ht="17.45" customHeight="1">
      <c r="B532" s="158"/>
      <c r="C532" s="74"/>
      <c r="D532" s="43"/>
      <c r="E532" s="90"/>
      <c r="F532" s="95"/>
      <c r="G532" s="40"/>
      <c r="H532" s="189"/>
      <c r="I532" s="190"/>
    </row>
    <row r="533" spans="1:13" ht="17.45" customHeight="1">
      <c r="B533" s="157"/>
      <c r="C533" s="52"/>
      <c r="D533" s="44"/>
      <c r="E533" s="89"/>
      <c r="F533" s="54"/>
      <c r="G533" s="47">
        <f>C533*E533*F533</f>
        <v>0</v>
      </c>
      <c r="H533" s="199"/>
      <c r="I533" s="200"/>
    </row>
    <row r="534" spans="1:13" ht="17.45" customHeight="1">
      <c r="B534" s="158"/>
      <c r="C534" s="51"/>
      <c r="D534" s="43"/>
      <c r="E534" s="88"/>
      <c r="F534" s="53"/>
      <c r="G534" s="40"/>
      <c r="H534" s="41"/>
      <c r="I534" s="120"/>
    </row>
    <row r="535" spans="1:13" ht="17.45" customHeight="1">
      <c r="B535" s="157"/>
      <c r="C535" s="52"/>
      <c r="D535" s="44"/>
      <c r="E535" s="89"/>
      <c r="F535" s="52"/>
      <c r="G535" s="47">
        <f>C535*E535</f>
        <v>0</v>
      </c>
      <c r="H535" s="201"/>
      <c r="I535" s="202"/>
    </row>
    <row r="536" spans="1:13" ht="17.45" customHeight="1">
      <c r="B536" s="81"/>
      <c r="C536" s="51"/>
      <c r="D536" s="38"/>
      <c r="E536" s="88"/>
      <c r="F536" s="51"/>
      <c r="G536" s="40"/>
      <c r="H536" s="41"/>
      <c r="I536" s="120"/>
    </row>
    <row r="537" spans="1:13" ht="17.45" customHeight="1">
      <c r="B537" s="157"/>
      <c r="C537" s="52"/>
      <c r="D537" s="44"/>
      <c r="E537" s="89"/>
      <c r="F537" s="52"/>
      <c r="G537" s="47">
        <f>C537*E537/100</f>
        <v>0</v>
      </c>
      <c r="H537" s="45"/>
      <c r="I537" s="65"/>
    </row>
    <row r="538" spans="1:13" ht="17.45" customHeight="1">
      <c r="B538" s="81"/>
      <c r="C538" s="51"/>
      <c r="D538" s="38"/>
      <c r="E538" s="88"/>
      <c r="F538" s="51"/>
      <c r="G538" s="40"/>
      <c r="H538" s="189"/>
      <c r="I538" s="190"/>
    </row>
    <row r="539" spans="1:13" ht="17.45" customHeight="1">
      <c r="B539" s="157"/>
      <c r="C539" s="52"/>
      <c r="D539" s="44"/>
      <c r="E539" s="89"/>
      <c r="F539" s="52"/>
      <c r="G539" s="47">
        <f t="shared" ref="G539" si="115">C539*E539</f>
        <v>0</v>
      </c>
      <c r="H539" s="199"/>
      <c r="I539" s="200"/>
    </row>
    <row r="540" spans="1:13" ht="17.45" customHeight="1">
      <c r="B540" s="81"/>
      <c r="C540" s="51"/>
      <c r="D540" s="38"/>
      <c r="E540" s="88"/>
      <c r="F540" s="53"/>
      <c r="G540" s="40"/>
      <c r="H540" s="189"/>
      <c r="I540" s="190"/>
    </row>
    <row r="541" spans="1:13" ht="17.45" customHeight="1">
      <c r="B541" s="157"/>
      <c r="C541" s="52"/>
      <c r="D541" s="44"/>
      <c r="E541" s="89"/>
      <c r="F541" s="54"/>
      <c r="G541" s="47">
        <f t="shared" ref="G541" si="116">C541*E541</f>
        <v>0</v>
      </c>
      <c r="H541" s="199"/>
      <c r="I541" s="200"/>
    </row>
    <row r="542" spans="1:13" ht="17.45" customHeight="1">
      <c r="B542" s="81"/>
      <c r="C542" s="51"/>
      <c r="D542" s="38"/>
      <c r="E542" s="88"/>
      <c r="F542" s="51"/>
      <c r="G542" s="40"/>
      <c r="H542" s="189"/>
      <c r="I542" s="190"/>
    </row>
    <row r="543" spans="1:13" ht="17.45" customHeight="1">
      <c r="B543" s="157" t="s">
        <v>37</v>
      </c>
      <c r="C543" s="52"/>
      <c r="D543" s="44"/>
      <c r="E543" s="89"/>
      <c r="F543" s="54"/>
      <c r="G543" s="47">
        <f>SUM(G531,G533,G535,G537,G539,G541)</f>
        <v>0</v>
      </c>
      <c r="H543" s="199"/>
      <c r="I543" s="200"/>
    </row>
  </sheetData>
  <mergeCells count="478">
    <mergeCell ref="H490:I490"/>
    <mergeCell ref="H491:I491"/>
    <mergeCell ref="H492:I492"/>
    <mergeCell ref="H493:I493"/>
    <mergeCell ref="H495:I495"/>
    <mergeCell ref="H498:I498"/>
    <mergeCell ref="H499:I499"/>
    <mergeCell ref="H500:I500"/>
    <mergeCell ref="H543:I543"/>
    <mergeCell ref="H530:I530"/>
    <mergeCell ref="H531:I531"/>
    <mergeCell ref="H532:I532"/>
    <mergeCell ref="H533:I533"/>
    <mergeCell ref="H535:I535"/>
    <mergeCell ref="H538:I538"/>
    <mergeCell ref="H539:I539"/>
    <mergeCell ref="H540:I540"/>
    <mergeCell ref="H541:I541"/>
    <mergeCell ref="H501:I501"/>
    <mergeCell ref="H542:I542"/>
    <mergeCell ref="B488:B489"/>
    <mergeCell ref="C488:C489"/>
    <mergeCell ref="H18:I18"/>
    <mergeCell ref="H19:I19"/>
    <mergeCell ref="H16:I16"/>
    <mergeCell ref="H17:I17"/>
    <mergeCell ref="H423:I423"/>
    <mergeCell ref="H402:I402"/>
    <mergeCell ref="H403:I403"/>
    <mergeCell ref="H382:I382"/>
    <mergeCell ref="H383:I383"/>
    <mergeCell ref="H362:I362"/>
    <mergeCell ref="H363:I363"/>
    <mergeCell ref="D488:D489"/>
    <mergeCell ref="E488:E489"/>
    <mergeCell ref="F488:F489"/>
    <mergeCell ref="G488:G489"/>
    <mergeCell ref="H488:I489"/>
    <mergeCell ref="H470:I470"/>
    <mergeCell ref="H471:I471"/>
    <mergeCell ref="H472:I472"/>
    <mergeCell ref="H473:I473"/>
    <mergeCell ref="H475:I475"/>
    <mergeCell ref="H478:I478"/>
    <mergeCell ref="B528:B529"/>
    <mergeCell ref="C528:C529"/>
    <mergeCell ref="D528:D529"/>
    <mergeCell ref="E528:E529"/>
    <mergeCell ref="F528:F529"/>
    <mergeCell ref="G528:G529"/>
    <mergeCell ref="H528:I529"/>
    <mergeCell ref="H503:I503"/>
    <mergeCell ref="H502:I502"/>
    <mergeCell ref="C506:G506"/>
    <mergeCell ref="B508:B509"/>
    <mergeCell ref="C508:C509"/>
    <mergeCell ref="D508:D509"/>
    <mergeCell ref="E508:E509"/>
    <mergeCell ref="F508:F509"/>
    <mergeCell ref="G508:G509"/>
    <mergeCell ref="H508:I509"/>
    <mergeCell ref="C526:G526"/>
    <mergeCell ref="H479:I479"/>
    <mergeCell ref="H480:I480"/>
    <mergeCell ref="H481:I481"/>
    <mergeCell ref="H483:I483"/>
    <mergeCell ref="H482:I482"/>
    <mergeCell ref="C486:G486"/>
    <mergeCell ref="C466:G466"/>
    <mergeCell ref="B468:B469"/>
    <mergeCell ref="C468:C469"/>
    <mergeCell ref="D468:D469"/>
    <mergeCell ref="E468:E469"/>
    <mergeCell ref="F468:F469"/>
    <mergeCell ref="G468:G469"/>
    <mergeCell ref="H468:I469"/>
    <mergeCell ref="H450:I450"/>
    <mergeCell ref="H451:I451"/>
    <mergeCell ref="H452:I452"/>
    <mergeCell ref="H453:I453"/>
    <mergeCell ref="H455:I455"/>
    <mergeCell ref="H458:I458"/>
    <mergeCell ref="H459:I459"/>
    <mergeCell ref="H460:I460"/>
    <mergeCell ref="H461:I461"/>
    <mergeCell ref="C446:G446"/>
    <mergeCell ref="B448:B449"/>
    <mergeCell ref="C448:C449"/>
    <mergeCell ref="D448:D449"/>
    <mergeCell ref="E448:E449"/>
    <mergeCell ref="F448:F449"/>
    <mergeCell ref="G448:G449"/>
    <mergeCell ref="H448:I449"/>
    <mergeCell ref="H430:I430"/>
    <mergeCell ref="H431:I431"/>
    <mergeCell ref="H432:I432"/>
    <mergeCell ref="H433:I433"/>
    <mergeCell ref="H435:I435"/>
    <mergeCell ref="H438:I438"/>
    <mergeCell ref="H439:I439"/>
    <mergeCell ref="H440:I440"/>
    <mergeCell ref="H441:I441"/>
    <mergeCell ref="C426:G426"/>
    <mergeCell ref="B428:B429"/>
    <mergeCell ref="C428:C429"/>
    <mergeCell ref="D428:D429"/>
    <mergeCell ref="E428:E429"/>
    <mergeCell ref="F428:F429"/>
    <mergeCell ref="G428:G429"/>
    <mergeCell ref="H428:I429"/>
    <mergeCell ref="H410:I410"/>
    <mergeCell ref="H411:I411"/>
    <mergeCell ref="H412:I412"/>
    <mergeCell ref="H413:I413"/>
    <mergeCell ref="H415:I415"/>
    <mergeCell ref="H418:I418"/>
    <mergeCell ref="H419:I419"/>
    <mergeCell ref="H420:I420"/>
    <mergeCell ref="H421:I421"/>
    <mergeCell ref="C406:G406"/>
    <mergeCell ref="B408:B409"/>
    <mergeCell ref="C408:C409"/>
    <mergeCell ref="D408:D409"/>
    <mergeCell ref="E408:E409"/>
    <mergeCell ref="F408:F409"/>
    <mergeCell ref="G408:G409"/>
    <mergeCell ref="H408:I409"/>
    <mergeCell ref="H390:I390"/>
    <mergeCell ref="H391:I391"/>
    <mergeCell ref="H392:I392"/>
    <mergeCell ref="H393:I393"/>
    <mergeCell ref="H395:I395"/>
    <mergeCell ref="H398:I398"/>
    <mergeCell ref="H399:I399"/>
    <mergeCell ref="H400:I400"/>
    <mergeCell ref="H401:I401"/>
    <mergeCell ref="C386:G386"/>
    <mergeCell ref="B388:B389"/>
    <mergeCell ref="C388:C389"/>
    <mergeCell ref="D388:D389"/>
    <mergeCell ref="E388:E389"/>
    <mergeCell ref="F388:F389"/>
    <mergeCell ref="G388:G389"/>
    <mergeCell ref="H388:I389"/>
    <mergeCell ref="H370:I370"/>
    <mergeCell ref="H371:I371"/>
    <mergeCell ref="H372:I372"/>
    <mergeCell ref="H373:I373"/>
    <mergeCell ref="H375:I375"/>
    <mergeCell ref="H378:I378"/>
    <mergeCell ref="H379:I379"/>
    <mergeCell ref="H380:I380"/>
    <mergeCell ref="H381:I381"/>
    <mergeCell ref="C366:G366"/>
    <mergeCell ref="B368:B369"/>
    <mergeCell ref="C368:C369"/>
    <mergeCell ref="D368:D369"/>
    <mergeCell ref="E368:E369"/>
    <mergeCell ref="F368:F369"/>
    <mergeCell ref="G368:G369"/>
    <mergeCell ref="H368:I369"/>
    <mergeCell ref="H350:I350"/>
    <mergeCell ref="H351:I351"/>
    <mergeCell ref="H352:I352"/>
    <mergeCell ref="H353:I353"/>
    <mergeCell ref="H355:I355"/>
    <mergeCell ref="H358:I358"/>
    <mergeCell ref="H359:I359"/>
    <mergeCell ref="H360:I360"/>
    <mergeCell ref="H361:I361"/>
    <mergeCell ref="C346:G346"/>
    <mergeCell ref="B348:B349"/>
    <mergeCell ref="C348:C349"/>
    <mergeCell ref="D348:D349"/>
    <mergeCell ref="E348:E349"/>
    <mergeCell ref="F348:F349"/>
    <mergeCell ref="G348:G349"/>
    <mergeCell ref="H348:I349"/>
    <mergeCell ref="H330:I330"/>
    <mergeCell ref="H331:I331"/>
    <mergeCell ref="H332:I332"/>
    <mergeCell ref="H333:I333"/>
    <mergeCell ref="H335:I335"/>
    <mergeCell ref="H338:I338"/>
    <mergeCell ref="H339:I339"/>
    <mergeCell ref="H340:I340"/>
    <mergeCell ref="H341:I341"/>
    <mergeCell ref="H342:I342"/>
    <mergeCell ref="H343:I343"/>
    <mergeCell ref="H322:I322"/>
    <mergeCell ref="H323:I323"/>
    <mergeCell ref="C326:G326"/>
    <mergeCell ref="B328:B329"/>
    <mergeCell ref="C328:C329"/>
    <mergeCell ref="D328:D329"/>
    <mergeCell ref="E328:E329"/>
    <mergeCell ref="F328:F329"/>
    <mergeCell ref="G328:G329"/>
    <mergeCell ref="H328:I329"/>
    <mergeCell ref="H310:I310"/>
    <mergeCell ref="H311:I311"/>
    <mergeCell ref="H312:I312"/>
    <mergeCell ref="H313:I313"/>
    <mergeCell ref="H315:I315"/>
    <mergeCell ref="H318:I318"/>
    <mergeCell ref="H319:I319"/>
    <mergeCell ref="H320:I320"/>
    <mergeCell ref="H321:I321"/>
    <mergeCell ref="H302:I302"/>
    <mergeCell ref="H303:I303"/>
    <mergeCell ref="C306:G306"/>
    <mergeCell ref="B308:B309"/>
    <mergeCell ref="C308:C309"/>
    <mergeCell ref="D308:D309"/>
    <mergeCell ref="E308:E309"/>
    <mergeCell ref="F308:F309"/>
    <mergeCell ref="G308:G309"/>
    <mergeCell ref="H308:I309"/>
    <mergeCell ref="H290:I290"/>
    <mergeCell ref="H291:I291"/>
    <mergeCell ref="H292:I292"/>
    <mergeCell ref="H293:I293"/>
    <mergeCell ref="H295:I295"/>
    <mergeCell ref="H298:I298"/>
    <mergeCell ref="H299:I299"/>
    <mergeCell ref="H300:I300"/>
    <mergeCell ref="H301:I301"/>
    <mergeCell ref="C166:G166"/>
    <mergeCell ref="H180:I180"/>
    <mergeCell ref="H181:I181"/>
    <mergeCell ref="H182:I182"/>
    <mergeCell ref="H183:I183"/>
    <mergeCell ref="H192:I192"/>
    <mergeCell ref="H195:I195"/>
    <mergeCell ref="H198:I198"/>
    <mergeCell ref="H199:I199"/>
    <mergeCell ref="H191:I191"/>
    <mergeCell ref="H161:I161"/>
    <mergeCell ref="H162:I162"/>
    <mergeCell ref="H163:I163"/>
    <mergeCell ref="H171:I171"/>
    <mergeCell ref="H172:I172"/>
    <mergeCell ref="H173:I173"/>
    <mergeCell ref="H175:I175"/>
    <mergeCell ref="H178:I178"/>
    <mergeCell ref="H179:I179"/>
    <mergeCell ref="H168:I169"/>
    <mergeCell ref="H170:I170"/>
    <mergeCell ref="H142:I142"/>
    <mergeCell ref="H143:I143"/>
    <mergeCell ref="H152:I152"/>
    <mergeCell ref="H153:I153"/>
    <mergeCell ref="H155:I155"/>
    <mergeCell ref="H151:I151"/>
    <mergeCell ref="H158:I158"/>
    <mergeCell ref="H159:I159"/>
    <mergeCell ref="H160:I160"/>
    <mergeCell ref="H130:I130"/>
    <mergeCell ref="H133:I133"/>
    <mergeCell ref="H135:I135"/>
    <mergeCell ref="H131:I131"/>
    <mergeCell ref="H132:I132"/>
    <mergeCell ref="H138:I138"/>
    <mergeCell ref="H139:I139"/>
    <mergeCell ref="H140:I140"/>
    <mergeCell ref="H141:I141"/>
    <mergeCell ref="H134:I134"/>
    <mergeCell ref="H136:I136"/>
    <mergeCell ref="H137:I137"/>
    <mergeCell ref="H14:I14"/>
    <mergeCell ref="H15:I15"/>
    <mergeCell ref="H4:I5"/>
    <mergeCell ref="H6:I6"/>
    <mergeCell ref="H7:I7"/>
    <mergeCell ref="H8:I8"/>
    <mergeCell ref="H9:I9"/>
    <mergeCell ref="H11:I11"/>
    <mergeCell ref="C2:G2"/>
    <mergeCell ref="H10:I10"/>
    <mergeCell ref="H12:I12"/>
    <mergeCell ref="H13:I13"/>
    <mergeCell ref="B4:B5"/>
    <mergeCell ref="C4:C5"/>
    <mergeCell ref="D4:D5"/>
    <mergeCell ref="E4:E5"/>
    <mergeCell ref="F4:F5"/>
    <mergeCell ref="G4:G5"/>
    <mergeCell ref="C26:G26"/>
    <mergeCell ref="B28:B29"/>
    <mergeCell ref="C28:C29"/>
    <mergeCell ref="D28:D29"/>
    <mergeCell ref="E28:E29"/>
    <mergeCell ref="F28:F29"/>
    <mergeCell ref="G28:G29"/>
    <mergeCell ref="H20:I20"/>
    <mergeCell ref="H21:I21"/>
    <mergeCell ref="H22:I22"/>
    <mergeCell ref="H23:I23"/>
    <mergeCell ref="H55:I55"/>
    <mergeCell ref="H63:I63"/>
    <mergeCell ref="H62:I62"/>
    <mergeCell ref="H53:I53"/>
    <mergeCell ref="H70:I70"/>
    <mergeCell ref="H28:I29"/>
    <mergeCell ref="H30:I30"/>
    <mergeCell ref="H31:I31"/>
    <mergeCell ref="H32:I32"/>
    <mergeCell ref="H33:I33"/>
    <mergeCell ref="H35:I35"/>
    <mergeCell ref="H50:I50"/>
    <mergeCell ref="H51:I51"/>
    <mergeCell ref="H52:I52"/>
    <mergeCell ref="H58:I58"/>
    <mergeCell ref="H59:I59"/>
    <mergeCell ref="H60:I60"/>
    <mergeCell ref="H61:I61"/>
    <mergeCell ref="C46:G46"/>
    <mergeCell ref="B48:B49"/>
    <mergeCell ref="C48:C49"/>
    <mergeCell ref="H38:I38"/>
    <mergeCell ref="H39:I39"/>
    <mergeCell ref="H40:I40"/>
    <mergeCell ref="H41:I41"/>
    <mergeCell ref="H42:I42"/>
    <mergeCell ref="H43:I43"/>
    <mergeCell ref="D48:D49"/>
    <mergeCell ref="E48:E49"/>
    <mergeCell ref="F48:F49"/>
    <mergeCell ref="G48:G49"/>
    <mergeCell ref="H48:I49"/>
    <mergeCell ref="H75:I75"/>
    <mergeCell ref="H83:I83"/>
    <mergeCell ref="H82:I82"/>
    <mergeCell ref="H71:I71"/>
    <mergeCell ref="H78:I78"/>
    <mergeCell ref="H79:I79"/>
    <mergeCell ref="H80:I80"/>
    <mergeCell ref="H81:I81"/>
    <mergeCell ref="C66:G66"/>
    <mergeCell ref="B68:B69"/>
    <mergeCell ref="C68:C69"/>
    <mergeCell ref="D68:D69"/>
    <mergeCell ref="E68:E69"/>
    <mergeCell ref="F68:F69"/>
    <mergeCell ref="G68:G69"/>
    <mergeCell ref="H68:I69"/>
    <mergeCell ref="H73:I73"/>
    <mergeCell ref="H72:I72"/>
    <mergeCell ref="C86:G86"/>
    <mergeCell ref="B88:B89"/>
    <mergeCell ref="C88:C89"/>
    <mergeCell ref="D88:D89"/>
    <mergeCell ref="E88:E89"/>
    <mergeCell ref="F88:F89"/>
    <mergeCell ref="G88:G89"/>
    <mergeCell ref="H88:I89"/>
    <mergeCell ref="C106:G106"/>
    <mergeCell ref="H98:I98"/>
    <mergeCell ref="H99:I99"/>
    <mergeCell ref="H100:I100"/>
    <mergeCell ref="H91:I91"/>
    <mergeCell ref="H93:I93"/>
    <mergeCell ref="H101:I101"/>
    <mergeCell ref="H102:I102"/>
    <mergeCell ref="H103:I103"/>
    <mergeCell ref="H90:I90"/>
    <mergeCell ref="H92:I92"/>
    <mergeCell ref="H95:I95"/>
    <mergeCell ref="B108:B109"/>
    <mergeCell ref="C108:C109"/>
    <mergeCell ref="D108:D109"/>
    <mergeCell ref="E108:E109"/>
    <mergeCell ref="F108:F109"/>
    <mergeCell ref="G108:G109"/>
    <mergeCell ref="H108:I109"/>
    <mergeCell ref="H110:I110"/>
    <mergeCell ref="H120:I120"/>
    <mergeCell ref="H115:I115"/>
    <mergeCell ref="H118:I118"/>
    <mergeCell ref="H119:I119"/>
    <mergeCell ref="H111:I111"/>
    <mergeCell ref="H112:I112"/>
    <mergeCell ref="H113:I113"/>
    <mergeCell ref="H121:I121"/>
    <mergeCell ref="H122:I122"/>
    <mergeCell ref="H123:I123"/>
    <mergeCell ref="C126:G126"/>
    <mergeCell ref="B128:B129"/>
    <mergeCell ref="C128:C129"/>
    <mergeCell ref="D128:D129"/>
    <mergeCell ref="E128:E129"/>
    <mergeCell ref="F128:F129"/>
    <mergeCell ref="G128:G129"/>
    <mergeCell ref="H128:I129"/>
    <mergeCell ref="C146:G146"/>
    <mergeCell ref="B148:B149"/>
    <mergeCell ref="C148:C149"/>
    <mergeCell ref="D148:D149"/>
    <mergeCell ref="E148:E149"/>
    <mergeCell ref="F148:F149"/>
    <mergeCell ref="G148:G149"/>
    <mergeCell ref="H148:I149"/>
    <mergeCell ref="H150:I150"/>
    <mergeCell ref="B228:B229"/>
    <mergeCell ref="C228:C229"/>
    <mergeCell ref="F208:F209"/>
    <mergeCell ref="C246:G246"/>
    <mergeCell ref="C226:G226"/>
    <mergeCell ref="D228:D229"/>
    <mergeCell ref="E228:E229"/>
    <mergeCell ref="B168:B169"/>
    <mergeCell ref="C168:C169"/>
    <mergeCell ref="D168:D169"/>
    <mergeCell ref="E168:E169"/>
    <mergeCell ref="F168:F169"/>
    <mergeCell ref="G168:G169"/>
    <mergeCell ref="H203:I203"/>
    <mergeCell ref="H200:I200"/>
    <mergeCell ref="H201:I201"/>
    <mergeCell ref="H202:I202"/>
    <mergeCell ref="H193:I193"/>
    <mergeCell ref="H177:I177"/>
    <mergeCell ref="C186:G186"/>
    <mergeCell ref="B188:B189"/>
    <mergeCell ref="C188:C189"/>
    <mergeCell ref="D188:D189"/>
    <mergeCell ref="E188:E189"/>
    <mergeCell ref="F188:F189"/>
    <mergeCell ref="G188:G189"/>
    <mergeCell ref="H188:I189"/>
    <mergeCell ref="H190:I190"/>
    <mergeCell ref="B248:B249"/>
    <mergeCell ref="C248:C249"/>
    <mergeCell ref="D248:D249"/>
    <mergeCell ref="E248:E249"/>
    <mergeCell ref="F248:F249"/>
    <mergeCell ref="G248:G249"/>
    <mergeCell ref="H248:I249"/>
    <mergeCell ref="C286:G286"/>
    <mergeCell ref="B288:B289"/>
    <mergeCell ref="C288:C289"/>
    <mergeCell ref="D288:D289"/>
    <mergeCell ref="E288:E289"/>
    <mergeCell ref="F288:F289"/>
    <mergeCell ref="G288:G289"/>
    <mergeCell ref="H288:I289"/>
    <mergeCell ref="C266:G266"/>
    <mergeCell ref="B268:B269"/>
    <mergeCell ref="C268:C269"/>
    <mergeCell ref="D268:D269"/>
    <mergeCell ref="E268:E269"/>
    <mergeCell ref="F268:F269"/>
    <mergeCell ref="G268:G269"/>
    <mergeCell ref="H268:I269"/>
    <mergeCell ref="H210:I210"/>
    <mergeCell ref="H211:I211"/>
    <mergeCell ref="H212:I212"/>
    <mergeCell ref="H213:I213"/>
    <mergeCell ref="H176:I176"/>
    <mergeCell ref="F228:F229"/>
    <mergeCell ref="G228:G229"/>
    <mergeCell ref="H228:I229"/>
    <mergeCell ref="H523:I523"/>
    <mergeCell ref="H522:I522"/>
    <mergeCell ref="H521:I521"/>
    <mergeCell ref="H520:I520"/>
    <mergeCell ref="H519:I519"/>
    <mergeCell ref="H518:I518"/>
    <mergeCell ref="H515:I515"/>
    <mergeCell ref="H513:I513"/>
    <mergeCell ref="H512:I512"/>
    <mergeCell ref="H511:I511"/>
    <mergeCell ref="H510:I510"/>
    <mergeCell ref="H422:I422"/>
    <mergeCell ref="H443:I443"/>
    <mergeCell ref="H442:I442"/>
    <mergeCell ref="H463:I463"/>
    <mergeCell ref="H462:I462"/>
  </mergeCells>
  <phoneticPr fontId="1"/>
  <pageMargins left="0.7" right="0.7" top="0.75" bottom="0.75" header="0.3" footer="0.3"/>
  <pageSetup paperSize="9" scale="93" orientation="portrait" r:id="rId1"/>
  <rowBreaks count="6" manualBreakCount="6">
    <brk id="44" max="9" man="1"/>
    <brk id="84" max="9" man="1"/>
    <brk id="124" max="9" man="1"/>
    <brk id="164" max="9" man="1"/>
    <brk id="204" max="9" man="1"/>
    <brk id="24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3845-4FD7-448A-8C13-07BB834C3C92}">
  <sheetPr>
    <tabColor theme="5" tint="0.79998168889431442"/>
  </sheetPr>
  <dimension ref="A1:I253"/>
  <sheetViews>
    <sheetView view="pageBreakPreview" topLeftCell="A236" zoomScale="85" zoomScaleNormal="100" zoomScaleSheetLayoutView="85" workbookViewId="0">
      <selection activeCell="E269" sqref="E269"/>
    </sheetView>
  </sheetViews>
  <sheetFormatPr defaultRowHeight="17.45" customHeight="1"/>
  <cols>
    <col min="1" max="1" width="1.625" customWidth="1"/>
    <col min="2" max="2" width="19.75" customWidth="1"/>
    <col min="3" max="3" width="7.125" style="112" customWidth="1"/>
    <col min="4" max="4" width="5.875" customWidth="1"/>
    <col min="5" max="6" width="12.875" customWidth="1"/>
    <col min="8" max="8" width="9.25" customWidth="1"/>
    <col min="9" max="9" width="2.125" customWidth="1"/>
  </cols>
  <sheetData>
    <row r="1" spans="1:9" ht="17.45" customHeight="1">
      <c r="A1" s="32"/>
      <c r="B1" s="76"/>
      <c r="C1" s="106"/>
      <c r="D1" s="33"/>
      <c r="E1" s="34"/>
      <c r="F1" s="34"/>
      <c r="G1" s="33"/>
      <c r="H1" s="35"/>
      <c r="I1" s="35"/>
    </row>
    <row r="2" spans="1:9" ht="17.45" customHeight="1">
      <c r="A2" s="32"/>
      <c r="B2" s="77">
        <v>1</v>
      </c>
      <c r="C2" s="207" t="s">
        <v>39</v>
      </c>
      <c r="D2" s="207"/>
      <c r="E2" s="207"/>
      <c r="F2" s="207"/>
      <c r="G2" s="58">
        <v>1</v>
      </c>
      <c r="H2" s="115" t="s">
        <v>74</v>
      </c>
      <c r="I2" s="36"/>
    </row>
    <row r="3" spans="1:9" ht="17.45" customHeight="1">
      <c r="A3" s="32"/>
      <c r="B3" s="103" t="s">
        <v>82</v>
      </c>
      <c r="C3" s="107"/>
      <c r="D3" s="102"/>
      <c r="E3" s="102"/>
      <c r="F3" s="102"/>
      <c r="G3" s="59"/>
      <c r="H3" s="104" t="s">
        <v>51</v>
      </c>
      <c r="I3" s="36"/>
    </row>
    <row r="4" spans="1:9" ht="17.45" customHeight="1">
      <c r="A4" s="32"/>
      <c r="B4" s="66" t="s">
        <v>30</v>
      </c>
      <c r="C4" s="108" t="s">
        <v>31</v>
      </c>
      <c r="D4" s="66" t="s">
        <v>32</v>
      </c>
      <c r="E4" s="67" t="s">
        <v>33</v>
      </c>
      <c r="F4" s="67" t="s">
        <v>35</v>
      </c>
      <c r="G4" s="195" t="s">
        <v>36</v>
      </c>
      <c r="H4" s="196"/>
      <c r="I4" s="37"/>
    </row>
    <row r="5" spans="1:9" ht="17.45" customHeight="1">
      <c r="A5" s="32"/>
      <c r="B5" s="78"/>
      <c r="C5" s="109"/>
      <c r="D5" s="38"/>
      <c r="E5" s="39"/>
      <c r="F5" s="40"/>
      <c r="G5" s="220"/>
      <c r="H5" s="221"/>
      <c r="I5" s="33"/>
    </row>
    <row r="6" spans="1:9" ht="17.45" customHeight="1">
      <c r="A6" s="32"/>
      <c r="B6" s="79" t="s">
        <v>44</v>
      </c>
      <c r="C6" s="105"/>
      <c r="D6" s="44"/>
      <c r="E6" s="47" t="str">
        <f>IFERROR(VLOOKUP(B6,#REF!,2,FALSE),"")</f>
        <v/>
      </c>
      <c r="F6" s="47" t="str">
        <f>IFERROR(INT(C6*E6),"")</f>
        <v/>
      </c>
      <c r="G6" s="82"/>
      <c r="H6" s="116"/>
      <c r="I6" s="35"/>
    </row>
    <row r="7" spans="1:9" ht="17.45" customHeight="1">
      <c r="A7" s="32"/>
      <c r="B7" s="80"/>
      <c r="C7" s="110"/>
      <c r="D7" s="38"/>
      <c r="E7" s="39"/>
      <c r="F7" s="40"/>
      <c r="G7" s="220"/>
      <c r="H7" s="221"/>
      <c r="I7" s="32"/>
    </row>
    <row r="8" spans="1:9" ht="17.45" customHeight="1">
      <c r="A8" s="32"/>
      <c r="B8" s="79" t="s">
        <v>45</v>
      </c>
      <c r="C8" s="105"/>
      <c r="D8" s="44"/>
      <c r="E8" s="47" t="str">
        <f>IFERROR(VLOOKUP(B8,#REF!,2,FALSE),"")</f>
        <v/>
      </c>
      <c r="F8" s="47" t="str">
        <f t="shared" ref="F8" si="0">IFERROR(INT(C8*E8),"")</f>
        <v/>
      </c>
      <c r="G8" s="82"/>
      <c r="H8" s="116"/>
      <c r="I8" s="32"/>
    </row>
    <row r="9" spans="1:9" ht="17.45" customHeight="1">
      <c r="A9" s="32"/>
      <c r="B9" s="78"/>
      <c r="C9" s="109"/>
      <c r="D9" s="38"/>
      <c r="E9" s="39"/>
      <c r="F9" s="40"/>
      <c r="G9" s="220"/>
      <c r="H9" s="221"/>
      <c r="I9" s="32"/>
    </row>
    <row r="10" spans="1:9" ht="17.45" customHeight="1">
      <c r="A10" s="32"/>
      <c r="B10" s="79" t="s">
        <v>43</v>
      </c>
      <c r="C10" s="105"/>
      <c r="D10" s="44"/>
      <c r="E10" s="47" t="str">
        <f>IFERROR(VLOOKUP(B10,#REF!,2,FALSE),"")</f>
        <v/>
      </c>
      <c r="F10" s="47" t="str">
        <f t="shared" ref="F10" si="1">IFERROR(INT(C10*E10),"")</f>
        <v/>
      </c>
      <c r="G10" s="45"/>
      <c r="H10" s="65"/>
      <c r="I10" s="32"/>
    </row>
    <row r="11" spans="1:9" ht="17.45" customHeight="1">
      <c r="A11" s="32"/>
      <c r="B11" s="78"/>
      <c r="C11" s="109"/>
      <c r="D11" s="38"/>
      <c r="E11" s="39"/>
      <c r="F11" s="40"/>
      <c r="G11" s="60"/>
      <c r="H11" s="42"/>
      <c r="I11" s="32"/>
    </row>
    <row r="12" spans="1:9" ht="17.45" customHeight="1">
      <c r="A12" s="32"/>
      <c r="B12" s="79" t="s">
        <v>41</v>
      </c>
      <c r="C12" s="105"/>
      <c r="D12" s="44"/>
      <c r="E12" s="47" t="str">
        <f>IFERROR(VLOOKUP(B12,#REF!,2,FALSE),"")</f>
        <v/>
      </c>
      <c r="F12" s="47" t="str">
        <f t="shared" ref="F12" si="2">IFERROR(INT(C12*E12),"")</f>
        <v/>
      </c>
      <c r="G12" s="45"/>
      <c r="H12" s="46"/>
      <c r="I12" s="32"/>
    </row>
    <row r="13" spans="1:9" ht="17.45" customHeight="1">
      <c r="A13" s="32"/>
      <c r="B13" s="78"/>
      <c r="C13" s="109"/>
      <c r="D13" s="38"/>
      <c r="E13" s="39"/>
      <c r="F13" s="40"/>
      <c r="G13" s="60"/>
      <c r="H13" s="61"/>
      <c r="I13" s="32"/>
    </row>
    <row r="14" spans="1:9" ht="17.45" customHeight="1">
      <c r="A14" s="32"/>
      <c r="B14" s="79"/>
      <c r="C14" s="105"/>
      <c r="D14" s="44"/>
      <c r="E14" s="47" t="str">
        <f>IFERROR(VLOOKUP(B14,#REF!,2,FALSE),"")</f>
        <v/>
      </c>
      <c r="F14" s="47" t="str">
        <f t="shared" ref="F14" si="3">IFERROR(INT(C14*E14),"")</f>
        <v/>
      </c>
      <c r="G14" s="45"/>
      <c r="H14" s="46"/>
      <c r="I14" s="32"/>
    </row>
    <row r="15" spans="1:9" ht="17.45" customHeight="1">
      <c r="A15" s="32"/>
      <c r="B15" s="78"/>
      <c r="C15" s="109"/>
      <c r="D15" s="38"/>
      <c r="E15" s="39"/>
      <c r="F15" s="40"/>
      <c r="G15" s="60"/>
      <c r="H15" s="61"/>
      <c r="I15" s="32"/>
    </row>
    <row r="16" spans="1:9" ht="17.45" customHeight="1">
      <c r="A16" s="32"/>
      <c r="B16" s="79"/>
      <c r="C16" s="105"/>
      <c r="D16" s="44"/>
      <c r="E16" s="47" t="str">
        <f>IFERROR(VLOOKUP(B16,#REF!,2,FALSE),"")</f>
        <v/>
      </c>
      <c r="F16" s="47" t="str">
        <f t="shared" ref="F16" si="4">IFERROR(INT(C16*E16),"")</f>
        <v/>
      </c>
      <c r="G16" s="45"/>
      <c r="H16" s="46"/>
      <c r="I16" s="32"/>
    </row>
    <row r="17" spans="1:9" ht="17.45" customHeight="1">
      <c r="A17" s="32"/>
      <c r="B17" s="78"/>
      <c r="C17" s="109"/>
      <c r="D17" s="38"/>
      <c r="E17" s="39"/>
      <c r="F17" s="35"/>
      <c r="G17" s="60"/>
      <c r="H17" s="61"/>
      <c r="I17" s="32"/>
    </row>
    <row r="18" spans="1:9" ht="17.45" customHeight="1">
      <c r="A18" s="32"/>
      <c r="B18" s="44" t="s">
        <v>38</v>
      </c>
      <c r="C18" s="105"/>
      <c r="D18" s="44"/>
      <c r="E18" s="47"/>
      <c r="F18" s="69">
        <f>SUM(F6,F8,F10,F12,F14,F16)</f>
        <v>0</v>
      </c>
      <c r="G18" s="45"/>
      <c r="H18" s="46"/>
      <c r="I18" s="32"/>
    </row>
    <row r="19" spans="1:9" ht="17.45" customHeight="1">
      <c r="A19" s="32"/>
      <c r="B19" s="81"/>
      <c r="C19" s="109"/>
      <c r="D19" s="38"/>
      <c r="E19" s="39"/>
      <c r="F19" s="40"/>
      <c r="G19" s="60"/>
      <c r="H19" s="61"/>
      <c r="I19" s="32"/>
    </row>
    <row r="20" spans="1:9" ht="17.45" customHeight="1">
      <c r="A20" s="32"/>
      <c r="B20" s="117" t="str">
        <f>1&amp;H2&amp;"あたり"</f>
        <v>1式あたり</v>
      </c>
      <c r="C20" s="105"/>
      <c r="D20" s="44"/>
      <c r="E20" s="47"/>
      <c r="F20" s="47">
        <f>INT(F18/G2)</f>
        <v>0</v>
      </c>
      <c r="G20" s="45"/>
      <c r="H20" s="46"/>
      <c r="I20" s="32"/>
    </row>
    <row r="21" spans="1:9" ht="17.45" customHeight="1">
      <c r="A21" s="32"/>
      <c r="B21" s="82"/>
      <c r="C21" s="111"/>
      <c r="D21" s="48"/>
      <c r="E21" s="49"/>
      <c r="F21" s="49"/>
      <c r="G21" s="50"/>
      <c r="H21" s="46"/>
      <c r="I21" s="32"/>
    </row>
    <row r="23" spans="1:9" ht="17.45" customHeight="1">
      <c r="B23" s="77">
        <f>B2+1</f>
        <v>2</v>
      </c>
      <c r="C23" s="207" t="s">
        <v>39</v>
      </c>
      <c r="D23" s="207"/>
      <c r="E23" s="207"/>
      <c r="F23" s="207"/>
      <c r="G23" s="58">
        <v>1</v>
      </c>
      <c r="H23" s="115" t="s">
        <v>74</v>
      </c>
    </row>
    <row r="24" spans="1:9" ht="17.45" customHeight="1">
      <c r="B24" s="103" t="s">
        <v>83</v>
      </c>
      <c r="C24" s="107"/>
      <c r="D24" s="102"/>
      <c r="E24" s="102"/>
      <c r="F24" s="102"/>
      <c r="G24" s="59"/>
      <c r="H24" s="104" t="s">
        <v>51</v>
      </c>
    </row>
    <row r="25" spans="1:9" ht="17.45" customHeight="1">
      <c r="B25" s="66" t="s">
        <v>30</v>
      </c>
      <c r="C25" s="108" t="s">
        <v>31</v>
      </c>
      <c r="D25" s="66" t="s">
        <v>32</v>
      </c>
      <c r="E25" s="67" t="s">
        <v>33</v>
      </c>
      <c r="F25" s="67" t="s">
        <v>35</v>
      </c>
      <c r="G25" s="195" t="s">
        <v>36</v>
      </c>
      <c r="H25" s="196"/>
    </row>
    <row r="26" spans="1:9" ht="17.45" customHeight="1">
      <c r="B26" s="78"/>
      <c r="C26" s="109"/>
      <c r="D26" s="38"/>
      <c r="E26" s="39"/>
      <c r="F26" s="40"/>
      <c r="G26" s="220"/>
      <c r="H26" s="221"/>
    </row>
    <row r="27" spans="1:9" ht="17.45" customHeight="1">
      <c r="B27" s="79" t="s">
        <v>44</v>
      </c>
      <c r="C27" s="105"/>
      <c r="D27" s="44"/>
      <c r="E27" s="47" t="str">
        <f>IFERROR(VLOOKUP(B27,#REF!,2,FALSE),"")</f>
        <v/>
      </c>
      <c r="F27" s="47" t="str">
        <f>IFERROR(INT(C27*E27),"")</f>
        <v/>
      </c>
      <c r="G27" s="45"/>
      <c r="H27" s="46"/>
    </row>
    <row r="28" spans="1:9" ht="17.45" customHeight="1">
      <c r="B28" s="80"/>
      <c r="C28" s="110"/>
      <c r="D28" s="38"/>
      <c r="E28" s="39"/>
      <c r="F28" s="40"/>
      <c r="G28" s="220"/>
      <c r="H28" s="221"/>
    </row>
    <row r="29" spans="1:9" ht="17.45" customHeight="1">
      <c r="B29" s="79" t="s">
        <v>45</v>
      </c>
      <c r="C29" s="105"/>
      <c r="D29" s="44"/>
      <c r="E29" s="47" t="str">
        <f>IFERROR(VLOOKUP(B29,#REF!,2,FALSE),"")</f>
        <v/>
      </c>
      <c r="F29" s="47" t="str">
        <f t="shared" ref="F29" si="5">IFERROR(INT(C29*E29),"")</f>
        <v/>
      </c>
      <c r="G29" s="45"/>
      <c r="H29" s="46"/>
    </row>
    <row r="30" spans="1:9" ht="17.45" customHeight="1">
      <c r="B30" s="78"/>
      <c r="C30" s="109"/>
      <c r="D30" s="38"/>
      <c r="E30" s="39"/>
      <c r="F30" s="40"/>
      <c r="G30" s="60"/>
      <c r="H30" s="42"/>
    </row>
    <row r="31" spans="1:9" ht="17.45" customHeight="1">
      <c r="B31" s="79" t="s">
        <v>43</v>
      </c>
      <c r="C31" s="105"/>
      <c r="D31" s="44"/>
      <c r="E31" s="47" t="str">
        <f>IFERROR(VLOOKUP(B31,#REF!,2,FALSE),"")</f>
        <v/>
      </c>
      <c r="F31" s="47" t="str">
        <f t="shared" ref="F31" si="6">IFERROR(INT(C31*E31),"")</f>
        <v/>
      </c>
      <c r="G31" s="45"/>
      <c r="H31" s="65"/>
    </row>
    <row r="32" spans="1:9" ht="17.45" customHeight="1">
      <c r="B32" s="78"/>
      <c r="C32" s="109"/>
      <c r="D32" s="38"/>
      <c r="E32" s="39"/>
      <c r="F32" s="40"/>
      <c r="G32" s="60"/>
      <c r="H32" s="42"/>
    </row>
    <row r="33" spans="2:8" ht="17.45" customHeight="1">
      <c r="B33" s="79" t="s">
        <v>41</v>
      </c>
      <c r="C33" s="105"/>
      <c r="D33" s="44"/>
      <c r="E33" s="47" t="str">
        <f>IFERROR(VLOOKUP(B33,#REF!,2,FALSE),"")</f>
        <v/>
      </c>
      <c r="F33" s="47" t="str">
        <f t="shared" ref="F33" si="7">IFERROR(INT(C33*E33),"")</f>
        <v/>
      </c>
      <c r="G33" s="45"/>
      <c r="H33" s="46"/>
    </row>
    <row r="34" spans="2:8" ht="17.45" customHeight="1">
      <c r="B34" s="78"/>
      <c r="C34" s="109"/>
      <c r="D34" s="38"/>
      <c r="E34" s="39"/>
      <c r="F34" s="40"/>
      <c r="G34" s="60"/>
      <c r="H34" s="61"/>
    </row>
    <row r="35" spans="2:8" ht="17.45" customHeight="1">
      <c r="B35" s="79"/>
      <c r="C35" s="105"/>
      <c r="D35" s="44"/>
      <c r="E35" s="47" t="str">
        <f>IFERROR(VLOOKUP(B35,#REF!,2,FALSE),"")</f>
        <v/>
      </c>
      <c r="F35" s="47" t="str">
        <f t="shared" ref="F35" si="8">IFERROR(INT(C35*E35),"")</f>
        <v/>
      </c>
      <c r="G35" s="45"/>
      <c r="H35" s="46"/>
    </row>
    <row r="36" spans="2:8" ht="17.45" customHeight="1">
      <c r="B36" s="78"/>
      <c r="C36" s="109"/>
      <c r="D36" s="38"/>
      <c r="E36" s="39"/>
      <c r="F36" s="40"/>
      <c r="G36" s="60"/>
      <c r="H36" s="61"/>
    </row>
    <row r="37" spans="2:8" ht="17.45" customHeight="1">
      <c r="B37" s="79"/>
      <c r="C37" s="105"/>
      <c r="D37" s="44"/>
      <c r="E37" s="47" t="str">
        <f>IFERROR(VLOOKUP(B37,#REF!,2,FALSE),"")</f>
        <v/>
      </c>
      <c r="F37" s="47" t="str">
        <f t="shared" ref="F37" si="9">IFERROR(INT(C37*E37),"")</f>
        <v/>
      </c>
      <c r="G37" s="45"/>
      <c r="H37" s="46"/>
    </row>
    <row r="38" spans="2:8" ht="17.45" customHeight="1">
      <c r="B38" s="78"/>
      <c r="C38" s="109"/>
      <c r="D38" s="38"/>
      <c r="E38" s="39"/>
      <c r="F38" s="35"/>
      <c r="G38" s="60"/>
      <c r="H38" s="61"/>
    </row>
    <row r="39" spans="2:8" ht="17.45" customHeight="1">
      <c r="B39" s="44" t="s">
        <v>38</v>
      </c>
      <c r="C39" s="105"/>
      <c r="D39" s="44"/>
      <c r="E39" s="47"/>
      <c r="F39" s="69">
        <f>SUM(F27,F29,F31,F33,F35,F37)</f>
        <v>0</v>
      </c>
      <c r="G39" s="45"/>
      <c r="H39" s="46"/>
    </row>
    <row r="40" spans="2:8" ht="17.45" customHeight="1">
      <c r="B40" s="81"/>
      <c r="C40" s="109"/>
      <c r="D40" s="38"/>
      <c r="E40" s="39"/>
      <c r="F40" s="40"/>
      <c r="G40" s="60"/>
      <c r="H40" s="61"/>
    </row>
    <row r="41" spans="2:8" ht="17.45" customHeight="1">
      <c r="B41" s="117" t="str">
        <f>1&amp;H23&amp;"あたり"</f>
        <v>1式あたり</v>
      </c>
      <c r="C41" s="105"/>
      <c r="D41" s="44"/>
      <c r="E41" s="47"/>
      <c r="F41" s="47">
        <f>INT(F39/G23)</f>
        <v>0</v>
      </c>
      <c r="G41" s="45"/>
      <c r="H41" s="46"/>
    </row>
    <row r="42" spans="2:8" ht="17.45" customHeight="1">
      <c r="B42" s="82"/>
      <c r="C42" s="111"/>
      <c r="D42" s="48"/>
      <c r="E42" s="49"/>
      <c r="F42" s="49"/>
      <c r="G42" s="50"/>
      <c r="H42" s="46"/>
    </row>
    <row r="43" spans="2:8" ht="17.45" customHeight="1">
      <c r="B43" s="83"/>
      <c r="C43" s="111"/>
      <c r="D43" s="48"/>
      <c r="E43" s="49"/>
      <c r="F43" s="49"/>
      <c r="G43" s="50"/>
      <c r="H43" s="50"/>
    </row>
    <row r="44" spans="2:8" ht="17.45" customHeight="1">
      <c r="B44" s="77">
        <f>B23+1</f>
        <v>3</v>
      </c>
      <c r="C44" s="207" t="s">
        <v>39</v>
      </c>
      <c r="D44" s="207"/>
      <c r="E44" s="207"/>
      <c r="F44" s="207"/>
      <c r="G44" s="58">
        <v>1</v>
      </c>
      <c r="H44" s="115" t="s">
        <v>74</v>
      </c>
    </row>
    <row r="45" spans="2:8" ht="17.45" customHeight="1">
      <c r="B45" s="103" t="s">
        <v>84</v>
      </c>
      <c r="C45" s="107"/>
      <c r="D45" s="102"/>
      <c r="E45" s="102"/>
      <c r="F45" s="102"/>
      <c r="G45" s="59"/>
      <c r="H45" s="104" t="s">
        <v>51</v>
      </c>
    </row>
    <row r="46" spans="2:8" ht="17.45" customHeight="1">
      <c r="B46" s="66" t="s">
        <v>30</v>
      </c>
      <c r="C46" s="108" t="s">
        <v>31</v>
      </c>
      <c r="D46" s="66" t="s">
        <v>32</v>
      </c>
      <c r="E46" s="67" t="s">
        <v>33</v>
      </c>
      <c r="F46" s="67" t="s">
        <v>35</v>
      </c>
      <c r="G46" s="195" t="s">
        <v>36</v>
      </c>
      <c r="H46" s="196"/>
    </row>
    <row r="47" spans="2:8" ht="17.45" customHeight="1">
      <c r="B47" s="78"/>
      <c r="C47" s="109"/>
      <c r="D47" s="38"/>
      <c r="E47" s="39"/>
      <c r="F47" s="40"/>
      <c r="G47" s="220"/>
      <c r="H47" s="221"/>
    </row>
    <row r="48" spans="2:8" ht="17.45" customHeight="1">
      <c r="B48" s="79" t="s">
        <v>40</v>
      </c>
      <c r="C48" s="105"/>
      <c r="D48" s="44"/>
      <c r="E48" s="47" t="str">
        <f>IFERROR(VLOOKUP(B48,#REF!,2,FALSE),"")</f>
        <v/>
      </c>
      <c r="F48" s="47" t="str">
        <f>IFERROR(INT(C48*E48),"")</f>
        <v/>
      </c>
      <c r="G48" s="45"/>
      <c r="H48" s="46"/>
    </row>
    <row r="49" spans="2:8" ht="17.45" customHeight="1">
      <c r="B49" s="80"/>
      <c r="C49" s="109"/>
      <c r="D49" s="38"/>
      <c r="E49" s="39"/>
      <c r="F49" s="40"/>
      <c r="G49" s="213"/>
      <c r="H49" s="214"/>
    </row>
    <row r="50" spans="2:8" ht="17.45" customHeight="1">
      <c r="B50" s="79" t="s">
        <v>44</v>
      </c>
      <c r="C50" s="105"/>
      <c r="D50" s="44"/>
      <c r="E50" s="47" t="str">
        <f>IFERROR(VLOOKUP(B50,#REF!,2,FALSE),"")</f>
        <v/>
      </c>
      <c r="F50" s="47" t="str">
        <f t="shared" ref="F50" si="10">IFERROR(INT(C50*E50),"")</f>
        <v/>
      </c>
      <c r="G50" s="45"/>
      <c r="H50" s="46"/>
    </row>
    <row r="51" spans="2:8" ht="17.45" customHeight="1">
      <c r="B51" s="78"/>
      <c r="C51" s="109"/>
      <c r="D51" s="38"/>
      <c r="E51" s="39"/>
      <c r="F51" s="40"/>
      <c r="G51" s="213"/>
      <c r="H51" s="214"/>
    </row>
    <row r="52" spans="2:8" ht="17.45" customHeight="1">
      <c r="B52" s="79" t="s">
        <v>45</v>
      </c>
      <c r="C52" s="105"/>
      <c r="D52" s="44"/>
      <c r="E52" s="47" t="str">
        <f>IFERROR(VLOOKUP(B52,#REF!,2,FALSE),"")</f>
        <v/>
      </c>
      <c r="F52" s="47" t="str">
        <f t="shared" ref="F52" si="11">IFERROR(INT(C52*E52),"")</f>
        <v/>
      </c>
      <c r="G52" s="45"/>
      <c r="H52" s="65"/>
    </row>
    <row r="53" spans="2:8" ht="17.45" customHeight="1">
      <c r="B53" s="78"/>
      <c r="C53" s="109"/>
      <c r="D53" s="38"/>
      <c r="E53" s="39"/>
      <c r="F53" s="40"/>
      <c r="G53" s="213"/>
      <c r="H53" s="214"/>
    </row>
    <row r="54" spans="2:8" ht="17.45" customHeight="1">
      <c r="B54" s="79"/>
      <c r="C54" s="105"/>
      <c r="D54" s="44"/>
      <c r="E54" s="47" t="str">
        <f>IFERROR(VLOOKUP(B54,#REF!,2,FALSE),"")</f>
        <v/>
      </c>
      <c r="F54" s="47" t="str">
        <f t="shared" ref="F54" si="12">IFERROR(INT(C54*E54),"")</f>
        <v/>
      </c>
      <c r="G54" s="45"/>
      <c r="H54" s="46"/>
    </row>
    <row r="55" spans="2:8" ht="17.45" customHeight="1">
      <c r="B55" s="78"/>
      <c r="C55" s="109"/>
      <c r="D55" s="38"/>
      <c r="E55" s="39"/>
      <c r="F55" s="40"/>
      <c r="G55" s="60"/>
      <c r="H55" s="61"/>
    </row>
    <row r="56" spans="2:8" ht="17.45" customHeight="1">
      <c r="B56" s="79"/>
      <c r="C56" s="105"/>
      <c r="D56" s="44"/>
      <c r="E56" s="47" t="str">
        <f>IFERROR(VLOOKUP(B56,#REF!,2,FALSE),"")</f>
        <v/>
      </c>
      <c r="F56" s="47" t="str">
        <f t="shared" ref="F56" si="13">IFERROR(INT(C56*E56),"")</f>
        <v/>
      </c>
      <c r="G56" s="45"/>
      <c r="H56" s="46"/>
    </row>
    <row r="57" spans="2:8" ht="17.45" customHeight="1">
      <c r="B57" s="78"/>
      <c r="C57" s="109"/>
      <c r="D57" s="38"/>
      <c r="E57" s="39"/>
      <c r="F57" s="40"/>
      <c r="G57" s="60"/>
      <c r="H57" s="61"/>
    </row>
    <row r="58" spans="2:8" ht="17.45" customHeight="1">
      <c r="B58" s="79"/>
      <c r="C58" s="105"/>
      <c r="D58" s="44"/>
      <c r="E58" s="47" t="str">
        <f>IFERROR(VLOOKUP(B58,#REF!,2,FALSE),"")</f>
        <v/>
      </c>
      <c r="F58" s="47" t="str">
        <f t="shared" ref="F58" si="14">IFERROR(INT(C58*E58),"")</f>
        <v/>
      </c>
      <c r="G58" s="45"/>
      <c r="H58" s="46"/>
    </row>
    <row r="59" spans="2:8" ht="17.45" customHeight="1">
      <c r="B59" s="78"/>
      <c r="C59" s="109"/>
      <c r="D59" s="38"/>
      <c r="E59" s="39"/>
      <c r="F59" s="35"/>
      <c r="G59" s="60"/>
      <c r="H59" s="61"/>
    </row>
    <row r="60" spans="2:8" ht="17.45" customHeight="1">
      <c r="B60" s="44" t="s">
        <v>38</v>
      </c>
      <c r="C60" s="105"/>
      <c r="D60" s="44"/>
      <c r="E60" s="47"/>
      <c r="F60" s="69">
        <f>SUM(F48,F50,F52,F54,F56,F58)</f>
        <v>0</v>
      </c>
      <c r="G60" s="45"/>
      <c r="H60" s="46"/>
    </row>
    <row r="61" spans="2:8" ht="17.45" customHeight="1">
      <c r="B61" s="81"/>
      <c r="C61" s="109"/>
      <c r="D61" s="38"/>
      <c r="E61" s="39"/>
      <c r="F61" s="40"/>
      <c r="G61" s="60"/>
      <c r="H61" s="61"/>
    </row>
    <row r="62" spans="2:8" ht="17.45" customHeight="1">
      <c r="B62" s="117" t="str">
        <f>1&amp;H44&amp;"あたり"</f>
        <v>1式あたり</v>
      </c>
      <c r="C62" s="105"/>
      <c r="D62" s="44"/>
      <c r="E62" s="47"/>
      <c r="F62" s="47">
        <f>INT(F60/G44)</f>
        <v>0</v>
      </c>
      <c r="G62" s="45"/>
      <c r="H62" s="46"/>
    </row>
    <row r="63" spans="2:8" ht="17.45" customHeight="1">
      <c r="B63" s="84"/>
      <c r="C63" s="111"/>
      <c r="D63" s="48"/>
      <c r="E63" s="49"/>
      <c r="F63" s="49"/>
      <c r="G63" s="50"/>
      <c r="H63" s="50"/>
    </row>
    <row r="64" spans="2:8" ht="17.45" customHeight="1">
      <c r="B64" s="85"/>
      <c r="C64" s="106"/>
      <c r="D64" s="33"/>
      <c r="E64" s="34"/>
      <c r="F64" s="34"/>
      <c r="G64" s="35"/>
      <c r="H64" s="35"/>
    </row>
    <row r="65" spans="2:8" ht="17.45" customHeight="1">
      <c r="B65" s="77">
        <f>B44+1</f>
        <v>4</v>
      </c>
      <c r="C65" s="207" t="s">
        <v>39</v>
      </c>
      <c r="D65" s="207"/>
      <c r="E65" s="207"/>
      <c r="F65" s="207"/>
      <c r="G65" s="58">
        <v>1</v>
      </c>
      <c r="H65" s="115" t="s">
        <v>74</v>
      </c>
    </row>
    <row r="66" spans="2:8" ht="17.45" customHeight="1">
      <c r="B66" s="103" t="s">
        <v>88</v>
      </c>
      <c r="C66" s="107"/>
      <c r="D66" s="102"/>
      <c r="E66" s="102"/>
      <c r="F66" s="102"/>
      <c r="G66" s="59"/>
      <c r="H66" s="104" t="s">
        <v>51</v>
      </c>
    </row>
    <row r="67" spans="2:8" ht="17.45" customHeight="1">
      <c r="B67" s="66" t="s">
        <v>30</v>
      </c>
      <c r="C67" s="108" t="s">
        <v>31</v>
      </c>
      <c r="D67" s="66" t="s">
        <v>32</v>
      </c>
      <c r="E67" s="67" t="s">
        <v>33</v>
      </c>
      <c r="F67" s="67" t="s">
        <v>35</v>
      </c>
      <c r="G67" s="195" t="s">
        <v>36</v>
      </c>
      <c r="H67" s="196"/>
    </row>
    <row r="68" spans="2:8" ht="17.45" customHeight="1">
      <c r="B68" s="78"/>
      <c r="C68" s="109"/>
      <c r="D68" s="38"/>
      <c r="E68" s="39"/>
      <c r="F68" s="40"/>
      <c r="G68" s="213"/>
      <c r="H68" s="214"/>
    </row>
    <row r="69" spans="2:8" ht="17.45" customHeight="1">
      <c r="B69" s="79" t="s">
        <v>40</v>
      </c>
      <c r="C69" s="105"/>
      <c r="D69" s="44"/>
      <c r="E69" s="47" t="str">
        <f>IFERROR(VLOOKUP(B69,#REF!,2,FALSE),"")</f>
        <v/>
      </c>
      <c r="F69" s="47" t="str">
        <f>IFERROR(INT(C69*E69),"")</f>
        <v/>
      </c>
      <c r="G69" s="45"/>
      <c r="H69" s="46"/>
    </row>
    <row r="70" spans="2:8" ht="17.45" customHeight="1">
      <c r="B70" s="80"/>
      <c r="C70" s="109"/>
      <c r="D70" s="38"/>
      <c r="E70" s="39"/>
      <c r="F70" s="40"/>
      <c r="G70" s="213"/>
      <c r="H70" s="214"/>
    </row>
    <row r="71" spans="2:8" ht="17.45" customHeight="1">
      <c r="B71" s="79" t="s">
        <v>44</v>
      </c>
      <c r="C71" s="105"/>
      <c r="D71" s="44"/>
      <c r="E71" s="47" t="str">
        <f>IFERROR(VLOOKUP(B71,#REF!,2,FALSE),"")</f>
        <v/>
      </c>
      <c r="F71" s="47" t="str">
        <f t="shared" ref="F71" si="15">IFERROR(INT(C71*E71),"")</f>
        <v/>
      </c>
      <c r="G71" s="45"/>
      <c r="H71" s="46"/>
    </row>
    <row r="72" spans="2:8" ht="17.45" customHeight="1">
      <c r="B72" s="78"/>
      <c r="C72" s="109"/>
      <c r="D72" s="38"/>
      <c r="E72" s="39"/>
      <c r="F72" s="40"/>
      <c r="G72" s="213"/>
      <c r="H72" s="214"/>
    </row>
    <row r="73" spans="2:8" ht="17.45" customHeight="1">
      <c r="B73" s="79" t="s">
        <v>45</v>
      </c>
      <c r="C73" s="105"/>
      <c r="D73" s="44"/>
      <c r="E73" s="47" t="str">
        <f>IFERROR(VLOOKUP(B73,#REF!,2,FALSE),"")</f>
        <v/>
      </c>
      <c r="F73" s="47" t="str">
        <f t="shared" ref="F73" si="16">IFERROR(INT(C73*E73),"")</f>
        <v/>
      </c>
      <c r="G73" s="45"/>
      <c r="H73" s="65"/>
    </row>
    <row r="74" spans="2:8" ht="17.45" customHeight="1">
      <c r="B74" s="78"/>
      <c r="C74" s="109"/>
      <c r="D74" s="38"/>
      <c r="E74" s="39"/>
      <c r="F74" s="40"/>
      <c r="G74" s="213"/>
      <c r="H74" s="214"/>
    </row>
    <row r="75" spans="2:8" ht="17.45" customHeight="1">
      <c r="B75" s="79"/>
      <c r="C75" s="105"/>
      <c r="D75" s="44"/>
      <c r="E75" s="47" t="str">
        <f>IFERROR(VLOOKUP(B75,#REF!,2,FALSE),"")</f>
        <v/>
      </c>
      <c r="F75" s="47" t="str">
        <f t="shared" ref="F75" si="17">IFERROR(INT(C75*E75),"")</f>
        <v/>
      </c>
      <c r="G75" s="45"/>
      <c r="H75" s="46"/>
    </row>
    <row r="76" spans="2:8" ht="17.45" customHeight="1">
      <c r="B76" s="78"/>
      <c r="C76" s="109"/>
      <c r="D76" s="38"/>
      <c r="E76" s="39"/>
      <c r="F76" s="40"/>
      <c r="G76" s="60"/>
      <c r="H76" s="61"/>
    </row>
    <row r="77" spans="2:8" ht="17.45" customHeight="1">
      <c r="B77" s="79"/>
      <c r="C77" s="105"/>
      <c r="D77" s="44"/>
      <c r="E77" s="47" t="str">
        <f>IFERROR(VLOOKUP(B77,#REF!,2,FALSE),"")</f>
        <v/>
      </c>
      <c r="F77" s="47" t="str">
        <f t="shared" ref="F77" si="18">IFERROR(INT(C77*E77),"")</f>
        <v/>
      </c>
      <c r="G77" s="45"/>
      <c r="H77" s="46"/>
    </row>
    <row r="78" spans="2:8" ht="17.45" customHeight="1">
      <c r="B78" s="78"/>
      <c r="C78" s="109"/>
      <c r="D78" s="38"/>
      <c r="E78" s="39"/>
      <c r="F78" s="40"/>
      <c r="G78" s="60"/>
      <c r="H78" s="61"/>
    </row>
    <row r="79" spans="2:8" ht="17.45" customHeight="1">
      <c r="B79" s="79"/>
      <c r="C79" s="105"/>
      <c r="D79" s="44"/>
      <c r="E79" s="47" t="str">
        <f>IFERROR(VLOOKUP(B79,#REF!,2,FALSE),"")</f>
        <v/>
      </c>
      <c r="F79" s="47" t="str">
        <f t="shared" ref="F79" si="19">IFERROR(INT(C79*E79),"")</f>
        <v/>
      </c>
      <c r="G79" s="45"/>
      <c r="H79" s="46"/>
    </row>
    <row r="80" spans="2:8" ht="17.45" customHeight="1">
      <c r="B80" s="78"/>
      <c r="C80" s="109"/>
      <c r="D80" s="38"/>
      <c r="E80" s="39"/>
      <c r="F80" s="35"/>
      <c r="G80" s="60"/>
      <c r="H80" s="61"/>
    </row>
    <row r="81" spans="2:8" ht="17.45" customHeight="1">
      <c r="B81" s="44" t="s">
        <v>38</v>
      </c>
      <c r="C81" s="105"/>
      <c r="D81" s="44"/>
      <c r="E81" s="47"/>
      <c r="F81" s="69">
        <f>SUM(F69,F71,F73,F75,F77,F79)</f>
        <v>0</v>
      </c>
      <c r="G81" s="45"/>
      <c r="H81" s="46"/>
    </row>
    <row r="82" spans="2:8" ht="17.45" customHeight="1">
      <c r="B82" s="81"/>
      <c r="C82" s="109"/>
      <c r="D82" s="38"/>
      <c r="E82" s="39"/>
      <c r="F82" s="40"/>
      <c r="G82" s="60"/>
      <c r="H82" s="61"/>
    </row>
    <row r="83" spans="2:8" ht="17.45" customHeight="1">
      <c r="B83" s="117" t="str">
        <f>1&amp;H65&amp;"あたり"</f>
        <v>1式あたり</v>
      </c>
      <c r="C83" s="105"/>
      <c r="D83" s="44"/>
      <c r="E83" s="47"/>
      <c r="F83" s="47">
        <f>INT(F81/G65)</f>
        <v>0</v>
      </c>
      <c r="G83" s="45"/>
      <c r="H83" s="46"/>
    </row>
    <row r="84" spans="2:8" ht="17.45" customHeight="1">
      <c r="B84" s="85"/>
      <c r="C84" s="106"/>
      <c r="D84" s="33"/>
      <c r="E84" s="34"/>
      <c r="F84" s="34"/>
      <c r="G84" s="35"/>
      <c r="H84" s="35"/>
    </row>
    <row r="85" spans="2:8" ht="17.45" customHeight="1">
      <c r="B85" s="83"/>
      <c r="C85" s="111"/>
      <c r="D85" s="48"/>
      <c r="E85" s="49"/>
      <c r="F85" s="49"/>
      <c r="G85" s="50"/>
      <c r="H85" s="50"/>
    </row>
    <row r="86" spans="2:8" ht="17.45" customHeight="1">
      <c r="B86" s="77">
        <f>B65+1</f>
        <v>5</v>
      </c>
      <c r="C86" s="207" t="s">
        <v>39</v>
      </c>
      <c r="D86" s="207"/>
      <c r="E86" s="207"/>
      <c r="F86" s="207"/>
      <c r="G86" s="58">
        <v>1</v>
      </c>
      <c r="H86" s="115" t="s">
        <v>74</v>
      </c>
    </row>
    <row r="87" spans="2:8" ht="17.45" customHeight="1">
      <c r="B87" s="103" t="s">
        <v>89</v>
      </c>
      <c r="C87" s="107"/>
      <c r="D87" s="102"/>
      <c r="E87" s="102"/>
      <c r="F87" s="102"/>
      <c r="G87" s="59"/>
      <c r="H87" s="104" t="s">
        <v>51</v>
      </c>
    </row>
    <row r="88" spans="2:8" ht="17.45" customHeight="1">
      <c r="B88" s="66" t="s">
        <v>30</v>
      </c>
      <c r="C88" s="108" t="s">
        <v>31</v>
      </c>
      <c r="D88" s="66" t="s">
        <v>32</v>
      </c>
      <c r="E88" s="67" t="s">
        <v>33</v>
      </c>
      <c r="F88" s="67" t="s">
        <v>35</v>
      </c>
      <c r="G88" s="195" t="s">
        <v>36</v>
      </c>
      <c r="H88" s="196"/>
    </row>
    <row r="89" spans="2:8" ht="17.45" customHeight="1">
      <c r="B89" s="78"/>
      <c r="C89" s="109"/>
      <c r="D89" s="38"/>
      <c r="E89" s="39"/>
      <c r="F89" s="40"/>
      <c r="G89" s="60"/>
      <c r="H89" s="61"/>
    </row>
    <row r="90" spans="2:8" ht="17.45" customHeight="1">
      <c r="B90" s="79" t="s">
        <v>44</v>
      </c>
      <c r="C90" s="105"/>
      <c r="D90" s="44"/>
      <c r="E90" s="47" t="str">
        <f>IFERROR(VLOOKUP(B90,#REF!,2,FALSE),"")</f>
        <v/>
      </c>
      <c r="F90" s="47" t="str">
        <f>IFERROR(INT(C90*E90),"")</f>
        <v/>
      </c>
      <c r="G90" s="45"/>
      <c r="H90" s="46"/>
    </row>
    <row r="91" spans="2:8" ht="17.45" customHeight="1">
      <c r="B91" s="80"/>
      <c r="C91" s="110"/>
      <c r="D91" s="38"/>
      <c r="E91" s="39"/>
      <c r="F91" s="40"/>
      <c r="G91" s="62"/>
      <c r="H91" s="63"/>
    </row>
    <row r="92" spans="2:8" ht="17.45" customHeight="1">
      <c r="B92" s="79" t="s">
        <v>45</v>
      </c>
      <c r="C92" s="105"/>
      <c r="D92" s="44"/>
      <c r="E92" s="47" t="str">
        <f>IFERROR(VLOOKUP(B92,#REF!,2,FALSE),"")</f>
        <v/>
      </c>
      <c r="F92" s="47" t="str">
        <f t="shared" ref="F92" si="20">IFERROR(INT(C92*E92),"")</f>
        <v/>
      </c>
      <c r="G92" s="45"/>
      <c r="H92" s="46"/>
    </row>
    <row r="93" spans="2:8" ht="17.45" customHeight="1">
      <c r="B93" s="78"/>
      <c r="C93" s="109"/>
      <c r="D93" s="38"/>
      <c r="E93" s="39"/>
      <c r="F93" s="40"/>
      <c r="G93" s="41"/>
      <c r="H93" s="42"/>
    </row>
    <row r="94" spans="2:8" ht="17.45" customHeight="1">
      <c r="B94" s="79" t="s">
        <v>43</v>
      </c>
      <c r="C94" s="105"/>
      <c r="D94" s="44"/>
      <c r="E94" s="47" t="str">
        <f>IFERROR(VLOOKUP(B94,#REF!,2,FALSE),"")</f>
        <v/>
      </c>
      <c r="F94" s="47" t="str">
        <f t="shared" ref="F94" si="21">IFERROR(INT(C94*E94),"")</f>
        <v/>
      </c>
      <c r="G94" s="64"/>
      <c r="H94" s="65"/>
    </row>
    <row r="95" spans="2:8" ht="17.45" customHeight="1">
      <c r="B95" s="78"/>
      <c r="C95" s="109"/>
      <c r="D95" s="38"/>
      <c r="E95" s="39"/>
      <c r="F95" s="40"/>
      <c r="G95" s="41"/>
      <c r="H95" s="42"/>
    </row>
    <row r="96" spans="2:8" ht="17.45" customHeight="1">
      <c r="B96" s="79" t="s">
        <v>41</v>
      </c>
      <c r="C96" s="105"/>
      <c r="D96" s="44"/>
      <c r="E96" s="47" t="str">
        <f>IFERROR(VLOOKUP(B96,#REF!,2,FALSE),"")</f>
        <v/>
      </c>
      <c r="F96" s="47" t="str">
        <f t="shared" ref="F96" si="22">IFERROR(INT(C96*E96),"")</f>
        <v/>
      </c>
      <c r="G96" s="45"/>
      <c r="H96" s="46"/>
    </row>
    <row r="97" spans="2:8" ht="17.45" customHeight="1">
      <c r="B97" s="78"/>
      <c r="C97" s="109"/>
      <c r="D97" s="38"/>
      <c r="E97" s="39"/>
      <c r="F97" s="40"/>
      <c r="G97" s="60"/>
      <c r="H97" s="61"/>
    </row>
    <row r="98" spans="2:8" ht="17.45" customHeight="1">
      <c r="B98" s="79"/>
      <c r="C98" s="105"/>
      <c r="D98" s="44"/>
      <c r="E98" s="47" t="str">
        <f>IFERROR(VLOOKUP(B98,#REF!,2,FALSE),"")</f>
        <v/>
      </c>
      <c r="F98" s="47" t="str">
        <f t="shared" ref="F98" si="23">IFERROR(INT(C98*E98),"")</f>
        <v/>
      </c>
      <c r="G98" s="45"/>
      <c r="H98" s="46"/>
    </row>
    <row r="99" spans="2:8" ht="17.45" customHeight="1">
      <c r="B99" s="78"/>
      <c r="C99" s="109"/>
      <c r="D99" s="38"/>
      <c r="E99" s="39"/>
      <c r="F99" s="40"/>
      <c r="G99" s="60"/>
      <c r="H99" s="61"/>
    </row>
    <row r="100" spans="2:8" ht="17.45" customHeight="1">
      <c r="B100" s="79"/>
      <c r="C100" s="105"/>
      <c r="D100" s="44"/>
      <c r="E100" s="47" t="str">
        <f>IFERROR(VLOOKUP(B100,#REF!,2,FALSE),"")</f>
        <v/>
      </c>
      <c r="F100" s="47" t="str">
        <f t="shared" ref="F100" si="24">IFERROR(INT(C100*E100),"")</f>
        <v/>
      </c>
      <c r="G100" s="45"/>
      <c r="H100" s="46"/>
    </row>
    <row r="101" spans="2:8" ht="17.45" customHeight="1">
      <c r="B101" s="78"/>
      <c r="C101" s="109"/>
      <c r="D101" s="38"/>
      <c r="E101" s="39"/>
      <c r="F101" s="35"/>
      <c r="G101" s="60"/>
      <c r="H101" s="61"/>
    </row>
    <row r="102" spans="2:8" ht="17.45" customHeight="1">
      <c r="B102" s="44" t="s">
        <v>38</v>
      </c>
      <c r="C102" s="105"/>
      <c r="D102" s="44"/>
      <c r="E102" s="47"/>
      <c r="F102" s="69">
        <f>SUM(F90,F92,F94,F96,F98,F100)</f>
        <v>0</v>
      </c>
      <c r="G102" s="45"/>
      <c r="H102" s="46"/>
    </row>
    <row r="103" spans="2:8" ht="17.45" customHeight="1">
      <c r="B103" s="81"/>
      <c r="C103" s="109"/>
      <c r="D103" s="38"/>
      <c r="E103" s="39"/>
      <c r="F103" s="40"/>
      <c r="G103" s="60"/>
      <c r="H103" s="61"/>
    </row>
    <row r="104" spans="2:8" ht="17.45" customHeight="1">
      <c r="B104" s="117" t="str">
        <f>1&amp;H86&amp;"あたり"</f>
        <v>1式あたり</v>
      </c>
      <c r="C104" s="105"/>
      <c r="D104" s="44"/>
      <c r="E104" s="47"/>
      <c r="F104" s="47">
        <f>INT(F102/G86)</f>
        <v>0</v>
      </c>
      <c r="G104" s="45"/>
      <c r="H104" s="46"/>
    </row>
    <row r="105" spans="2:8" ht="17.45" customHeight="1">
      <c r="B105" s="84"/>
      <c r="C105" s="111"/>
      <c r="D105" s="48"/>
      <c r="E105" s="49"/>
      <c r="F105" s="49"/>
      <c r="G105" s="50"/>
      <c r="H105" s="50"/>
    </row>
    <row r="106" spans="2:8" ht="17.45" customHeight="1">
      <c r="B106" s="85"/>
      <c r="C106" s="106"/>
      <c r="D106" s="33"/>
      <c r="E106" s="34"/>
      <c r="F106" s="34"/>
      <c r="G106" s="35"/>
      <c r="H106" s="35"/>
    </row>
    <row r="107" spans="2:8" ht="17.45" customHeight="1">
      <c r="B107" s="77">
        <f>B86+1</f>
        <v>6</v>
      </c>
      <c r="C107" s="207" t="s">
        <v>39</v>
      </c>
      <c r="D107" s="207"/>
      <c r="E107" s="207"/>
      <c r="F107" s="207"/>
      <c r="G107" s="58">
        <v>1</v>
      </c>
      <c r="H107" s="115" t="s">
        <v>74</v>
      </c>
    </row>
    <row r="108" spans="2:8" ht="17.45" customHeight="1">
      <c r="B108" s="103" t="s">
        <v>90</v>
      </c>
      <c r="C108" s="107"/>
      <c r="D108" s="102"/>
      <c r="E108" s="102"/>
      <c r="F108" s="102"/>
      <c r="G108" s="59"/>
      <c r="H108" s="104" t="s">
        <v>51</v>
      </c>
    </row>
    <row r="109" spans="2:8" ht="17.45" customHeight="1">
      <c r="B109" s="66" t="s">
        <v>30</v>
      </c>
      <c r="C109" s="108" t="s">
        <v>31</v>
      </c>
      <c r="D109" s="66" t="s">
        <v>32</v>
      </c>
      <c r="E109" s="67" t="s">
        <v>33</v>
      </c>
      <c r="F109" s="67" t="s">
        <v>35</v>
      </c>
      <c r="G109" s="195" t="s">
        <v>36</v>
      </c>
      <c r="H109" s="196"/>
    </row>
    <row r="110" spans="2:8" ht="17.45" customHeight="1">
      <c r="B110" s="78"/>
      <c r="C110" s="109"/>
      <c r="D110" s="38"/>
      <c r="E110" s="39"/>
      <c r="F110" s="40"/>
      <c r="G110" s="60"/>
      <c r="H110" s="61"/>
    </row>
    <row r="111" spans="2:8" ht="17.45" customHeight="1">
      <c r="B111" s="79" t="s">
        <v>44</v>
      </c>
      <c r="C111" s="105"/>
      <c r="D111" s="44"/>
      <c r="E111" s="47" t="str">
        <f>IFERROR(VLOOKUP(B111,#REF!,2,FALSE),"")</f>
        <v/>
      </c>
      <c r="F111" s="47" t="str">
        <f>IFERROR(INT(C111*E111),"")</f>
        <v/>
      </c>
      <c r="G111" s="45"/>
      <c r="H111" s="46"/>
    </row>
    <row r="112" spans="2:8" ht="17.45" customHeight="1">
      <c r="B112" s="80"/>
      <c r="C112" s="110"/>
      <c r="D112" s="38"/>
      <c r="E112" s="39"/>
      <c r="F112" s="40"/>
      <c r="G112" s="62"/>
      <c r="H112" s="63"/>
    </row>
    <row r="113" spans="2:8" ht="17.45" customHeight="1">
      <c r="B113" s="79" t="s">
        <v>45</v>
      </c>
      <c r="C113" s="105"/>
      <c r="D113" s="44"/>
      <c r="E113" s="47" t="str">
        <f>IFERROR(VLOOKUP(B113,#REF!,2,FALSE),"")</f>
        <v/>
      </c>
      <c r="F113" s="47" t="str">
        <f t="shared" ref="F113" si="25">IFERROR(INT(C113*E113),"")</f>
        <v/>
      </c>
      <c r="G113" s="45"/>
      <c r="H113" s="46"/>
    </row>
    <row r="114" spans="2:8" ht="17.45" customHeight="1">
      <c r="B114" s="78"/>
      <c r="C114" s="109"/>
      <c r="D114" s="38"/>
      <c r="E114" s="39"/>
      <c r="F114" s="40"/>
      <c r="G114" s="41"/>
      <c r="H114" s="42"/>
    </row>
    <row r="115" spans="2:8" ht="17.45" customHeight="1">
      <c r="B115" s="79" t="s">
        <v>43</v>
      </c>
      <c r="C115" s="105"/>
      <c r="D115" s="44"/>
      <c r="E115" s="47" t="str">
        <f>IFERROR(VLOOKUP(B115,#REF!,2,FALSE),"")</f>
        <v/>
      </c>
      <c r="F115" s="47" t="str">
        <f t="shared" ref="F115" si="26">IFERROR(INT(C115*E115),"")</f>
        <v/>
      </c>
      <c r="G115" s="45"/>
      <c r="H115" s="65"/>
    </row>
    <row r="116" spans="2:8" ht="17.45" customHeight="1">
      <c r="B116" s="78"/>
      <c r="C116" s="109"/>
      <c r="D116" s="38"/>
      <c r="E116" s="39"/>
      <c r="F116" s="40"/>
      <c r="G116" s="41"/>
      <c r="H116" s="42"/>
    </row>
    <row r="117" spans="2:8" ht="17.45" customHeight="1">
      <c r="B117" s="79" t="s">
        <v>41</v>
      </c>
      <c r="C117" s="105"/>
      <c r="D117" s="44"/>
      <c r="E117" s="47" t="str">
        <f>IFERROR(VLOOKUP(B117,#REF!,2,FALSE),"")</f>
        <v/>
      </c>
      <c r="F117" s="47" t="str">
        <f t="shared" ref="F117" si="27">IFERROR(INT(C117*E117),"")</f>
        <v/>
      </c>
      <c r="G117" s="45"/>
      <c r="H117" s="46"/>
    </row>
    <row r="118" spans="2:8" ht="17.45" customHeight="1">
      <c r="B118" s="78"/>
      <c r="C118" s="109"/>
      <c r="D118" s="38"/>
      <c r="E118" s="39"/>
      <c r="F118" s="40"/>
      <c r="G118" s="60"/>
      <c r="H118" s="61"/>
    </row>
    <row r="119" spans="2:8" ht="17.45" customHeight="1">
      <c r="B119" s="79"/>
      <c r="C119" s="105"/>
      <c r="D119" s="44"/>
      <c r="E119" s="47" t="str">
        <f>IFERROR(VLOOKUP(B119,#REF!,2,FALSE),"")</f>
        <v/>
      </c>
      <c r="F119" s="47" t="str">
        <f t="shared" ref="F119" si="28">IFERROR(INT(C119*E119),"")</f>
        <v/>
      </c>
      <c r="G119" s="45"/>
      <c r="H119" s="46"/>
    </row>
    <row r="120" spans="2:8" ht="17.45" customHeight="1">
      <c r="B120" s="78"/>
      <c r="C120" s="109"/>
      <c r="D120" s="38"/>
      <c r="E120" s="39"/>
      <c r="F120" s="40"/>
      <c r="G120" s="60"/>
      <c r="H120" s="61"/>
    </row>
    <row r="121" spans="2:8" ht="17.45" customHeight="1">
      <c r="B121" s="79"/>
      <c r="C121" s="105"/>
      <c r="D121" s="44"/>
      <c r="E121" s="47" t="str">
        <f>IFERROR(VLOOKUP(B121,#REF!,2,FALSE),"")</f>
        <v/>
      </c>
      <c r="F121" s="47" t="str">
        <f t="shared" ref="F121" si="29">IFERROR(INT(C121*E121),"")</f>
        <v/>
      </c>
      <c r="G121" s="45"/>
      <c r="H121" s="46"/>
    </row>
    <row r="122" spans="2:8" ht="17.45" customHeight="1">
      <c r="B122" s="78"/>
      <c r="C122" s="109"/>
      <c r="D122" s="38"/>
      <c r="E122" s="39"/>
      <c r="F122" s="35"/>
      <c r="G122" s="60"/>
      <c r="H122" s="61"/>
    </row>
    <row r="123" spans="2:8" ht="17.45" customHeight="1">
      <c r="B123" s="44" t="s">
        <v>38</v>
      </c>
      <c r="C123" s="105"/>
      <c r="D123" s="44"/>
      <c r="E123" s="47"/>
      <c r="F123" s="69">
        <f>SUM(F111,F113,F115,F117,F119,F121)</f>
        <v>0</v>
      </c>
      <c r="G123" s="45"/>
      <c r="H123" s="46"/>
    </row>
    <row r="124" spans="2:8" ht="17.45" customHeight="1">
      <c r="B124" s="81"/>
      <c r="C124" s="109"/>
      <c r="D124" s="38"/>
      <c r="E124" s="39"/>
      <c r="F124" s="40"/>
      <c r="G124" s="60"/>
      <c r="H124" s="61"/>
    </row>
    <row r="125" spans="2:8" ht="17.45" customHeight="1">
      <c r="B125" s="117" t="str">
        <f>1&amp;H107&amp;"あたり"</f>
        <v>1式あたり</v>
      </c>
      <c r="C125" s="105"/>
      <c r="D125" s="44"/>
      <c r="E125" s="47"/>
      <c r="F125" s="47">
        <f>INT(F123/G107)</f>
        <v>0</v>
      </c>
      <c r="G125" s="45"/>
      <c r="H125" s="46"/>
    </row>
    <row r="126" spans="2:8" ht="17.45" customHeight="1">
      <c r="B126" s="85"/>
      <c r="C126" s="106"/>
      <c r="D126" s="33"/>
      <c r="E126" s="34"/>
      <c r="F126" s="34"/>
      <c r="G126" s="35"/>
      <c r="H126" s="35"/>
    </row>
    <row r="127" spans="2:8" ht="17.45" customHeight="1">
      <c r="B127" s="83"/>
      <c r="C127" s="111"/>
      <c r="D127" s="48"/>
      <c r="E127" s="49"/>
      <c r="F127" s="49"/>
      <c r="G127" s="50"/>
      <c r="H127" s="50"/>
    </row>
    <row r="128" spans="2:8" ht="17.45" customHeight="1">
      <c r="B128" s="77">
        <f>B107+1</f>
        <v>7</v>
      </c>
      <c r="C128" s="207" t="s">
        <v>39</v>
      </c>
      <c r="D128" s="207"/>
      <c r="E128" s="207"/>
      <c r="F128" s="207"/>
      <c r="G128" s="58">
        <v>1</v>
      </c>
      <c r="H128" s="115" t="s">
        <v>74</v>
      </c>
    </row>
    <row r="129" spans="2:8" ht="17.45" customHeight="1">
      <c r="B129" s="103" t="s">
        <v>91</v>
      </c>
      <c r="C129" s="107"/>
      <c r="D129" s="102"/>
      <c r="E129" s="102"/>
      <c r="F129" s="102"/>
      <c r="G129" s="59"/>
      <c r="H129" s="104" t="s">
        <v>51</v>
      </c>
    </row>
    <row r="130" spans="2:8" ht="17.45" customHeight="1">
      <c r="B130" s="66" t="s">
        <v>30</v>
      </c>
      <c r="C130" s="108" t="s">
        <v>31</v>
      </c>
      <c r="D130" s="66" t="s">
        <v>32</v>
      </c>
      <c r="E130" s="67" t="s">
        <v>33</v>
      </c>
      <c r="F130" s="67" t="s">
        <v>35</v>
      </c>
      <c r="G130" s="195" t="s">
        <v>36</v>
      </c>
      <c r="H130" s="196"/>
    </row>
    <row r="131" spans="2:8" ht="17.45" customHeight="1">
      <c r="B131" s="78"/>
      <c r="C131" s="109"/>
      <c r="D131" s="38"/>
      <c r="E131" s="39"/>
      <c r="F131" s="40"/>
      <c r="G131" s="60"/>
      <c r="H131" s="61"/>
    </row>
    <row r="132" spans="2:8" ht="17.45" customHeight="1">
      <c r="B132" s="79" t="s">
        <v>40</v>
      </c>
      <c r="C132" s="105"/>
      <c r="D132" s="44"/>
      <c r="E132" s="47" t="str">
        <f>IFERROR(VLOOKUP(B132,#REF!,2,FALSE),"")</f>
        <v/>
      </c>
      <c r="F132" s="47" t="str">
        <f>IFERROR(INT(C132*E132),"")</f>
        <v/>
      </c>
      <c r="G132" s="45"/>
      <c r="H132" s="46"/>
    </row>
    <row r="133" spans="2:8" ht="17.45" customHeight="1">
      <c r="B133" s="80"/>
      <c r="C133" s="110"/>
      <c r="D133" s="38"/>
      <c r="E133" s="39"/>
      <c r="F133" s="40"/>
      <c r="G133" s="62"/>
      <c r="H133" s="63"/>
    </row>
    <row r="134" spans="2:8" ht="17.45" customHeight="1">
      <c r="B134" s="79" t="s">
        <v>44</v>
      </c>
      <c r="C134" s="105"/>
      <c r="D134" s="44"/>
      <c r="E134" s="47" t="str">
        <f>IFERROR(VLOOKUP(B134,#REF!,2,FALSE),"")</f>
        <v/>
      </c>
      <c r="F134" s="47" t="str">
        <f t="shared" ref="F134" si="30">IFERROR(INT(C134*E134),"")</f>
        <v/>
      </c>
      <c r="G134" s="45"/>
      <c r="H134" s="46"/>
    </row>
    <row r="135" spans="2:8" ht="17.45" customHeight="1">
      <c r="B135" s="78"/>
      <c r="C135" s="109"/>
      <c r="D135" s="38"/>
      <c r="E135" s="39"/>
      <c r="F135" s="40"/>
      <c r="G135" s="41"/>
      <c r="H135" s="42"/>
    </row>
    <row r="136" spans="2:8" ht="17.45" customHeight="1">
      <c r="B136" s="79" t="s">
        <v>45</v>
      </c>
      <c r="C136" s="105"/>
      <c r="D136" s="44"/>
      <c r="E136" s="47" t="str">
        <f>IFERROR(VLOOKUP(B136,#REF!,2,FALSE),"")</f>
        <v/>
      </c>
      <c r="F136" s="47" t="str">
        <f t="shared" ref="F136" si="31">IFERROR(INT(C136*E136),"")</f>
        <v/>
      </c>
      <c r="G136" s="45"/>
      <c r="H136" s="65"/>
    </row>
    <row r="137" spans="2:8" ht="17.45" customHeight="1">
      <c r="B137" s="78"/>
      <c r="C137" s="109"/>
      <c r="D137" s="38"/>
      <c r="E137" s="39"/>
      <c r="F137" s="40"/>
      <c r="G137" s="41"/>
      <c r="H137" s="42"/>
    </row>
    <row r="138" spans="2:8" ht="17.45" customHeight="1">
      <c r="B138" s="79"/>
      <c r="C138" s="105"/>
      <c r="D138" s="44"/>
      <c r="E138" s="47" t="str">
        <f>IFERROR(VLOOKUP(B138,#REF!,2,FALSE),"")</f>
        <v/>
      </c>
      <c r="F138" s="47" t="str">
        <f t="shared" ref="F138" si="32">IFERROR(INT(C138*E138),"")</f>
        <v/>
      </c>
      <c r="G138" s="45"/>
      <c r="H138" s="46"/>
    </row>
    <row r="139" spans="2:8" ht="17.45" customHeight="1">
      <c r="B139" s="78"/>
      <c r="C139" s="109"/>
      <c r="D139" s="38"/>
      <c r="E139" s="39"/>
      <c r="F139" s="40"/>
      <c r="G139" s="60"/>
      <c r="H139" s="61"/>
    </row>
    <row r="140" spans="2:8" ht="17.45" customHeight="1">
      <c r="B140" s="79"/>
      <c r="C140" s="105"/>
      <c r="D140" s="44"/>
      <c r="E140" s="47" t="str">
        <f>IFERROR(VLOOKUP(B140,#REF!,2,FALSE),"")</f>
        <v/>
      </c>
      <c r="F140" s="47" t="str">
        <f t="shared" ref="F140" si="33">IFERROR(INT(C140*E140),"")</f>
        <v/>
      </c>
      <c r="G140" s="45"/>
      <c r="H140" s="46"/>
    </row>
    <row r="141" spans="2:8" ht="17.45" customHeight="1">
      <c r="B141" s="78"/>
      <c r="C141" s="109"/>
      <c r="D141" s="38"/>
      <c r="E141" s="39"/>
      <c r="F141" s="40"/>
      <c r="G141" s="60"/>
      <c r="H141" s="61"/>
    </row>
    <row r="142" spans="2:8" ht="17.45" customHeight="1">
      <c r="B142" s="79"/>
      <c r="C142" s="105"/>
      <c r="D142" s="44"/>
      <c r="E142" s="47" t="str">
        <f>IFERROR(VLOOKUP(B142,#REF!,2,FALSE),"")</f>
        <v/>
      </c>
      <c r="F142" s="47" t="str">
        <f t="shared" ref="F142" si="34">IFERROR(INT(C142*E142),"")</f>
        <v/>
      </c>
      <c r="G142" s="45"/>
      <c r="H142" s="46"/>
    </row>
    <row r="143" spans="2:8" ht="17.45" customHeight="1">
      <c r="B143" s="78"/>
      <c r="C143" s="109"/>
      <c r="D143" s="38"/>
      <c r="E143" s="39"/>
      <c r="F143" s="35"/>
      <c r="G143" s="60"/>
      <c r="H143" s="61"/>
    </row>
    <row r="144" spans="2:8" ht="17.45" customHeight="1">
      <c r="B144" s="44" t="s">
        <v>38</v>
      </c>
      <c r="C144" s="105"/>
      <c r="D144" s="44"/>
      <c r="E144" s="47"/>
      <c r="F144" s="69">
        <f>SUM(F132,F134,F136,F138,F140,F142)</f>
        <v>0</v>
      </c>
      <c r="G144" s="45"/>
      <c r="H144" s="46"/>
    </row>
    <row r="145" spans="2:8" ht="17.45" customHeight="1">
      <c r="B145" s="81"/>
      <c r="C145" s="109"/>
      <c r="D145" s="38"/>
      <c r="E145" s="39"/>
      <c r="F145" s="40"/>
      <c r="G145" s="60"/>
      <c r="H145" s="61"/>
    </row>
    <row r="146" spans="2:8" ht="17.45" customHeight="1">
      <c r="B146" s="117" t="str">
        <f>1&amp;H128&amp;"あたり"</f>
        <v>1式あたり</v>
      </c>
      <c r="C146" s="105"/>
      <c r="D146" s="44"/>
      <c r="E146" s="47"/>
      <c r="F146" s="47">
        <f>INT(F144/G128)</f>
        <v>0</v>
      </c>
      <c r="G146" s="45"/>
      <c r="H146" s="46"/>
    </row>
    <row r="147" spans="2:8" ht="17.45" customHeight="1">
      <c r="B147" s="84"/>
      <c r="C147" s="111"/>
      <c r="D147" s="48"/>
      <c r="E147" s="49"/>
      <c r="F147" s="49"/>
      <c r="G147" s="50"/>
      <c r="H147" s="50"/>
    </row>
    <row r="148" spans="2:8" ht="17.45" customHeight="1">
      <c r="B148" s="83"/>
      <c r="C148" s="111"/>
      <c r="D148" s="48"/>
      <c r="E148" s="49"/>
      <c r="F148" s="49"/>
      <c r="G148" s="50"/>
      <c r="H148" s="50"/>
    </row>
    <row r="149" spans="2:8" ht="17.45" customHeight="1">
      <c r="B149" s="77">
        <f>B128+1</f>
        <v>8</v>
      </c>
      <c r="C149" s="207" t="s">
        <v>39</v>
      </c>
      <c r="D149" s="207"/>
      <c r="E149" s="207"/>
      <c r="F149" s="207"/>
      <c r="G149" s="58">
        <v>1</v>
      </c>
      <c r="H149" s="115" t="s">
        <v>74</v>
      </c>
    </row>
    <row r="150" spans="2:8" ht="17.45" customHeight="1">
      <c r="B150" s="103" t="s">
        <v>85</v>
      </c>
      <c r="C150" s="107"/>
      <c r="D150" s="102"/>
      <c r="E150" s="102"/>
      <c r="F150" s="102"/>
      <c r="G150" s="59"/>
      <c r="H150" s="104" t="s">
        <v>57</v>
      </c>
    </row>
    <row r="151" spans="2:8" ht="17.45" customHeight="1">
      <c r="B151" s="66" t="s">
        <v>30</v>
      </c>
      <c r="C151" s="108" t="s">
        <v>31</v>
      </c>
      <c r="D151" s="66" t="s">
        <v>32</v>
      </c>
      <c r="E151" s="67" t="s">
        <v>33</v>
      </c>
      <c r="F151" s="67" t="s">
        <v>35</v>
      </c>
      <c r="G151" s="218" t="s">
        <v>36</v>
      </c>
      <c r="H151" s="219"/>
    </row>
    <row r="152" spans="2:8" ht="17.45" customHeight="1">
      <c r="B152" s="78"/>
      <c r="C152" s="109"/>
      <c r="D152" s="38"/>
      <c r="E152" s="39"/>
      <c r="F152" s="40"/>
      <c r="G152" s="60"/>
      <c r="H152" s="61"/>
    </row>
    <row r="153" spans="2:8" ht="17.45" customHeight="1">
      <c r="B153" s="79" t="s">
        <v>46</v>
      </c>
      <c r="C153" s="105"/>
      <c r="D153" s="44"/>
      <c r="E153" s="47" t="str">
        <f>IFERROR(VLOOKUP(B153,#REF!,2,FALSE),"")</f>
        <v/>
      </c>
      <c r="F153" s="47" t="str">
        <f>IFERROR(INT(C153*E153),"")</f>
        <v/>
      </c>
      <c r="G153" s="45"/>
      <c r="H153" s="46"/>
    </row>
    <row r="154" spans="2:8" ht="17.45" customHeight="1">
      <c r="B154" s="80"/>
      <c r="C154" s="110"/>
      <c r="D154" s="38"/>
      <c r="E154" s="39"/>
      <c r="F154" s="40"/>
      <c r="G154" s="62"/>
      <c r="H154" s="63"/>
    </row>
    <row r="155" spans="2:8" ht="17.45" customHeight="1">
      <c r="B155" s="79" t="s">
        <v>47</v>
      </c>
      <c r="C155" s="105"/>
      <c r="D155" s="44"/>
      <c r="E155" s="47" t="str">
        <f>IFERROR(VLOOKUP(B155,#REF!,2,FALSE),"")</f>
        <v/>
      </c>
      <c r="F155" s="47" t="str">
        <f t="shared" ref="F155" si="35">IFERROR(INT(C155*E155),"")</f>
        <v/>
      </c>
      <c r="G155" s="45"/>
      <c r="H155" s="46"/>
    </row>
    <row r="156" spans="2:8" ht="17.45" customHeight="1">
      <c r="B156" s="78"/>
      <c r="C156" s="109"/>
      <c r="D156" s="38"/>
      <c r="E156" s="39"/>
      <c r="F156" s="40"/>
      <c r="G156" s="41"/>
      <c r="H156" s="42"/>
    </row>
    <row r="157" spans="2:8" ht="17.45" customHeight="1">
      <c r="B157" s="79"/>
      <c r="C157" s="105"/>
      <c r="D157" s="44"/>
      <c r="E157" s="47" t="str">
        <f>IFERROR(VLOOKUP(B157,#REF!,2,FALSE),"")</f>
        <v/>
      </c>
      <c r="F157" s="47" t="str">
        <f t="shared" ref="F157" si="36">IFERROR(INT(C157*E157),"")</f>
        <v/>
      </c>
      <c r="G157" s="64"/>
      <c r="H157" s="65"/>
    </row>
    <row r="158" spans="2:8" ht="17.45" customHeight="1">
      <c r="B158" s="78"/>
      <c r="C158" s="109"/>
      <c r="D158" s="38"/>
      <c r="E158" s="39"/>
      <c r="F158" s="40"/>
      <c r="G158" s="41"/>
      <c r="H158" s="42"/>
    </row>
    <row r="159" spans="2:8" ht="17.45" customHeight="1">
      <c r="B159" s="79"/>
      <c r="C159" s="105"/>
      <c r="D159" s="44"/>
      <c r="E159" s="47" t="str">
        <f>IFERROR(VLOOKUP(B159,#REF!,2,FALSE),"")</f>
        <v/>
      </c>
      <c r="F159" s="47" t="str">
        <f t="shared" ref="F159" si="37">IFERROR(INT(C159*E159),"")</f>
        <v/>
      </c>
      <c r="G159" s="45"/>
      <c r="H159" s="46"/>
    </row>
    <row r="160" spans="2:8" ht="17.45" customHeight="1">
      <c r="B160" s="78"/>
      <c r="C160" s="109"/>
      <c r="D160" s="38"/>
      <c r="E160" s="39"/>
      <c r="F160" s="40"/>
      <c r="G160" s="60"/>
      <c r="H160" s="61"/>
    </row>
    <row r="161" spans="2:8" ht="17.45" customHeight="1">
      <c r="B161" s="79"/>
      <c r="C161" s="105"/>
      <c r="D161" s="44"/>
      <c r="E161" s="47" t="str">
        <f>IFERROR(VLOOKUP(B161,#REF!,2,FALSE),"")</f>
        <v/>
      </c>
      <c r="F161" s="47" t="str">
        <f t="shared" ref="F161" si="38">IFERROR(INT(C161*E161),"")</f>
        <v/>
      </c>
      <c r="G161" s="45"/>
      <c r="H161" s="46"/>
    </row>
    <row r="162" spans="2:8" ht="17.45" customHeight="1">
      <c r="B162" s="78"/>
      <c r="C162" s="109"/>
      <c r="D162" s="38"/>
      <c r="E162" s="39"/>
      <c r="F162" s="40"/>
      <c r="G162" s="60"/>
      <c r="H162" s="61"/>
    </row>
    <row r="163" spans="2:8" ht="17.45" customHeight="1">
      <c r="B163" s="79"/>
      <c r="C163" s="105"/>
      <c r="D163" s="44"/>
      <c r="E163" s="47" t="str">
        <f>IFERROR(VLOOKUP(B163,#REF!,2,FALSE),"")</f>
        <v/>
      </c>
      <c r="F163" s="47" t="str">
        <f t="shared" ref="F163" si="39">IFERROR(INT(C163*E163),"")</f>
        <v/>
      </c>
      <c r="G163" s="45"/>
      <c r="H163" s="46"/>
    </row>
    <row r="164" spans="2:8" ht="17.45" customHeight="1">
      <c r="B164" s="78"/>
      <c r="C164" s="109"/>
      <c r="D164" s="38"/>
      <c r="E164" s="39"/>
      <c r="F164" s="35"/>
      <c r="G164" s="60"/>
      <c r="H164" s="61"/>
    </row>
    <row r="165" spans="2:8" ht="17.45" customHeight="1">
      <c r="B165" s="44" t="s">
        <v>38</v>
      </c>
      <c r="C165" s="105"/>
      <c r="D165" s="44"/>
      <c r="E165" s="47"/>
      <c r="F165" s="69">
        <f>SUM(F153,F155,F157,F159,F161,F163)</f>
        <v>0</v>
      </c>
      <c r="G165" s="45"/>
      <c r="H165" s="46"/>
    </row>
    <row r="166" spans="2:8" ht="17.45" customHeight="1">
      <c r="B166" s="81"/>
      <c r="C166" s="109"/>
      <c r="D166" s="38"/>
      <c r="E166" s="39"/>
      <c r="F166" s="40"/>
      <c r="G166" s="60"/>
      <c r="H166" s="61"/>
    </row>
    <row r="167" spans="2:8" ht="17.45" customHeight="1">
      <c r="B167" s="117" t="str">
        <f>1&amp;H149&amp;"あたり"</f>
        <v>1式あたり</v>
      </c>
      <c r="C167" s="105"/>
      <c r="D167" s="44"/>
      <c r="E167" s="47"/>
      <c r="F167" s="47">
        <f>INT(F165/G149)</f>
        <v>0</v>
      </c>
      <c r="G167" s="45"/>
      <c r="H167" s="46"/>
    </row>
    <row r="168" spans="2:8" ht="17.45" customHeight="1">
      <c r="B168" s="84"/>
      <c r="C168" s="111"/>
      <c r="D168" s="48"/>
      <c r="E168" s="49"/>
      <c r="F168" s="49"/>
      <c r="G168" s="50"/>
      <c r="H168" s="50"/>
    </row>
    <row r="169" spans="2:8" ht="17.45" customHeight="1">
      <c r="B169" s="85"/>
      <c r="C169" s="106"/>
      <c r="D169" s="33"/>
      <c r="E169" s="34"/>
      <c r="F169" s="34"/>
      <c r="G169" s="35"/>
      <c r="H169" s="35"/>
    </row>
    <row r="170" spans="2:8" ht="17.45" customHeight="1">
      <c r="B170" s="77">
        <f>B149+1</f>
        <v>9</v>
      </c>
      <c r="C170" s="217" t="s">
        <v>39</v>
      </c>
      <c r="D170" s="217"/>
      <c r="E170" s="217"/>
      <c r="F170" s="217"/>
      <c r="G170" s="58">
        <v>1</v>
      </c>
      <c r="H170" s="115" t="s">
        <v>74</v>
      </c>
    </row>
    <row r="171" spans="2:8" ht="17.45" customHeight="1">
      <c r="B171" s="103" t="s">
        <v>86</v>
      </c>
      <c r="C171" s="107"/>
      <c r="D171" s="102"/>
      <c r="E171" s="102"/>
      <c r="F171" s="102"/>
      <c r="G171" s="59"/>
      <c r="H171" s="104" t="s">
        <v>57</v>
      </c>
    </row>
    <row r="172" spans="2:8" ht="17.45" customHeight="1">
      <c r="B172" s="66" t="s">
        <v>30</v>
      </c>
      <c r="C172" s="108" t="s">
        <v>31</v>
      </c>
      <c r="D172" s="66" t="s">
        <v>32</v>
      </c>
      <c r="E172" s="67" t="s">
        <v>33</v>
      </c>
      <c r="F172" s="67" t="s">
        <v>35</v>
      </c>
      <c r="G172" s="218" t="s">
        <v>36</v>
      </c>
      <c r="H172" s="219"/>
    </row>
    <row r="173" spans="2:8" ht="17.45" customHeight="1">
      <c r="B173" s="78"/>
      <c r="C173" s="109"/>
      <c r="D173" s="38"/>
      <c r="E173" s="39"/>
      <c r="F173" s="40"/>
      <c r="G173" s="60"/>
      <c r="H173" s="61"/>
    </row>
    <row r="174" spans="2:8" ht="17.45" customHeight="1">
      <c r="B174" s="79" t="s">
        <v>47</v>
      </c>
      <c r="C174" s="105"/>
      <c r="D174" s="44"/>
      <c r="E174" s="47" t="str">
        <f>IFERROR(VLOOKUP(B174,#REF!,2,FALSE),"")</f>
        <v/>
      </c>
      <c r="F174" s="47" t="str">
        <f>IFERROR(INT(C174*E174),"")</f>
        <v/>
      </c>
      <c r="G174" s="45"/>
      <c r="H174" s="46"/>
    </row>
    <row r="175" spans="2:8" ht="17.45" customHeight="1">
      <c r="B175" s="80"/>
      <c r="C175" s="110"/>
      <c r="D175" s="38"/>
      <c r="E175" s="39"/>
      <c r="F175" s="40"/>
      <c r="G175" s="62"/>
      <c r="H175" s="63"/>
    </row>
    <row r="176" spans="2:8" ht="17.45" customHeight="1">
      <c r="B176" s="79" t="s">
        <v>48</v>
      </c>
      <c r="C176" s="105"/>
      <c r="D176" s="44"/>
      <c r="E176" s="47" t="str">
        <f>IFERROR(VLOOKUP(B176,#REF!,2,FALSE),"")</f>
        <v/>
      </c>
      <c r="F176" s="47" t="str">
        <f t="shared" ref="F176" si="40">IFERROR(INT(C176*E176),"")</f>
        <v/>
      </c>
      <c r="G176" s="45"/>
      <c r="H176" s="46"/>
    </row>
    <row r="177" spans="2:8" ht="17.45" customHeight="1">
      <c r="B177" s="78"/>
      <c r="C177" s="109"/>
      <c r="D177" s="38"/>
      <c r="E177" s="39"/>
      <c r="F177" s="40"/>
      <c r="G177" s="41"/>
      <c r="H177" s="42"/>
    </row>
    <row r="178" spans="2:8" ht="17.45" customHeight="1">
      <c r="B178" s="79"/>
      <c r="C178" s="105"/>
      <c r="D178" s="44"/>
      <c r="E178" s="47" t="str">
        <f>IFERROR(VLOOKUP(B178,#REF!,2,FALSE),"")</f>
        <v/>
      </c>
      <c r="F178" s="47" t="str">
        <f t="shared" ref="F178" si="41">IFERROR(INT(C178*E178),"")</f>
        <v/>
      </c>
      <c r="G178" s="64"/>
      <c r="H178" s="65"/>
    </row>
    <row r="179" spans="2:8" ht="17.45" customHeight="1">
      <c r="B179" s="78"/>
      <c r="C179" s="109"/>
      <c r="D179" s="38"/>
      <c r="E179" s="39"/>
      <c r="F179" s="40"/>
      <c r="G179" s="41"/>
      <c r="H179" s="42"/>
    </row>
    <row r="180" spans="2:8" ht="17.45" customHeight="1">
      <c r="B180" s="79"/>
      <c r="C180" s="105"/>
      <c r="D180" s="44"/>
      <c r="E180" s="47" t="str">
        <f>IFERROR(VLOOKUP(B180,#REF!,2,FALSE),"")</f>
        <v/>
      </c>
      <c r="F180" s="47" t="str">
        <f t="shared" ref="F180" si="42">IFERROR(INT(C180*E180),"")</f>
        <v/>
      </c>
      <c r="G180" s="45"/>
      <c r="H180" s="46"/>
    </row>
    <row r="181" spans="2:8" ht="17.45" customHeight="1">
      <c r="B181" s="78"/>
      <c r="C181" s="109"/>
      <c r="D181" s="38"/>
      <c r="E181" s="39"/>
      <c r="F181" s="40"/>
      <c r="G181" s="60"/>
      <c r="H181" s="61"/>
    </row>
    <row r="182" spans="2:8" ht="17.45" customHeight="1">
      <c r="B182" s="79"/>
      <c r="C182" s="105"/>
      <c r="D182" s="44"/>
      <c r="E182" s="47" t="str">
        <f>IFERROR(VLOOKUP(B182,#REF!,2,FALSE),"")</f>
        <v/>
      </c>
      <c r="F182" s="47" t="str">
        <f t="shared" ref="F182" si="43">IFERROR(INT(C182*E182),"")</f>
        <v/>
      </c>
      <c r="G182" s="45"/>
      <c r="H182" s="46"/>
    </row>
    <row r="183" spans="2:8" ht="17.45" customHeight="1">
      <c r="B183" s="78"/>
      <c r="C183" s="109"/>
      <c r="D183" s="38"/>
      <c r="E183" s="39"/>
      <c r="F183" s="40"/>
      <c r="G183" s="60"/>
      <c r="H183" s="61"/>
    </row>
    <row r="184" spans="2:8" ht="17.45" customHeight="1">
      <c r="B184" s="79"/>
      <c r="C184" s="105"/>
      <c r="D184" s="44"/>
      <c r="E184" s="47" t="str">
        <f>IFERROR(VLOOKUP(B184,#REF!,2,FALSE),"")</f>
        <v/>
      </c>
      <c r="F184" s="47" t="str">
        <f t="shared" ref="F184" si="44">IFERROR(INT(C184*E184),"")</f>
        <v/>
      </c>
      <c r="G184" s="45"/>
      <c r="H184" s="46"/>
    </row>
    <row r="185" spans="2:8" ht="17.45" customHeight="1">
      <c r="B185" s="78"/>
      <c r="C185" s="109"/>
      <c r="D185" s="38"/>
      <c r="E185" s="39"/>
      <c r="F185" s="35"/>
      <c r="G185" s="60"/>
      <c r="H185" s="61"/>
    </row>
    <row r="186" spans="2:8" ht="17.45" customHeight="1">
      <c r="B186" s="44" t="s">
        <v>38</v>
      </c>
      <c r="C186" s="105"/>
      <c r="D186" s="44"/>
      <c r="E186" s="47"/>
      <c r="F186" s="69">
        <f>SUM(F174,F176,F178,F180,F182,F184)</f>
        <v>0</v>
      </c>
      <c r="G186" s="45"/>
      <c r="H186" s="46"/>
    </row>
    <row r="187" spans="2:8" ht="17.45" customHeight="1">
      <c r="B187" s="81"/>
      <c r="C187" s="109"/>
      <c r="D187" s="38"/>
      <c r="E187" s="39"/>
      <c r="F187" s="40"/>
      <c r="G187" s="60"/>
      <c r="H187" s="61"/>
    </row>
    <row r="188" spans="2:8" ht="17.45" customHeight="1">
      <c r="B188" s="117" t="str">
        <f>1&amp;H170&amp;"あたり"</f>
        <v>1式あたり</v>
      </c>
      <c r="C188" s="105"/>
      <c r="D188" s="44"/>
      <c r="E188" s="47"/>
      <c r="F188" s="47">
        <f>INT(F186/G170)</f>
        <v>0</v>
      </c>
      <c r="G188" s="45"/>
      <c r="H188" s="46"/>
    </row>
    <row r="189" spans="2:8" ht="17.45" customHeight="1">
      <c r="B189" s="85"/>
      <c r="C189" s="106"/>
      <c r="D189" s="33"/>
      <c r="E189" s="34"/>
      <c r="F189" s="34"/>
      <c r="G189" s="35"/>
      <c r="H189" s="35"/>
    </row>
    <row r="190" spans="2:8" ht="17.45" customHeight="1">
      <c r="B190" s="83"/>
      <c r="C190" s="111"/>
      <c r="D190" s="48"/>
      <c r="E190" s="49"/>
      <c r="F190" s="49"/>
      <c r="G190" s="50"/>
      <c r="H190" s="50"/>
    </row>
    <row r="191" spans="2:8" ht="17.45" customHeight="1">
      <c r="B191" s="77">
        <f>B170+1</f>
        <v>10</v>
      </c>
      <c r="C191" s="217" t="s">
        <v>39</v>
      </c>
      <c r="D191" s="217"/>
      <c r="E191" s="217"/>
      <c r="F191" s="217"/>
      <c r="G191" s="58">
        <v>1</v>
      </c>
      <c r="H191" s="115" t="s">
        <v>74</v>
      </c>
    </row>
    <row r="192" spans="2:8" ht="17.45" customHeight="1">
      <c r="B192" s="103" t="s">
        <v>87</v>
      </c>
      <c r="C192" s="107"/>
      <c r="D192" s="102"/>
      <c r="E192" s="102"/>
      <c r="F192" s="102"/>
      <c r="G192" s="59"/>
      <c r="H192" s="104" t="s">
        <v>51</v>
      </c>
    </row>
    <row r="193" spans="2:8" ht="17.45" customHeight="1">
      <c r="B193" s="66" t="s">
        <v>30</v>
      </c>
      <c r="C193" s="108" t="s">
        <v>31</v>
      </c>
      <c r="D193" s="66" t="s">
        <v>32</v>
      </c>
      <c r="E193" s="67" t="s">
        <v>33</v>
      </c>
      <c r="F193" s="67" t="s">
        <v>35</v>
      </c>
      <c r="G193" s="218" t="s">
        <v>36</v>
      </c>
      <c r="H193" s="219"/>
    </row>
    <row r="194" spans="2:8" ht="17.45" customHeight="1">
      <c r="B194" s="78"/>
      <c r="C194" s="109"/>
      <c r="D194" s="38"/>
      <c r="E194" s="39"/>
      <c r="F194" s="40"/>
      <c r="G194" s="60"/>
      <c r="H194" s="61"/>
    </row>
    <row r="195" spans="2:8" ht="17.45" customHeight="1">
      <c r="B195" s="79" t="s">
        <v>46</v>
      </c>
      <c r="C195" s="105"/>
      <c r="D195" s="44"/>
      <c r="E195" s="47" t="str">
        <f>IFERROR(VLOOKUP(B195,#REF!,2,FALSE),"")</f>
        <v/>
      </c>
      <c r="F195" s="47" t="str">
        <f>IFERROR(INT(C195*E195),"")</f>
        <v/>
      </c>
      <c r="G195" s="45"/>
      <c r="H195" s="46"/>
    </row>
    <row r="196" spans="2:8" ht="17.45" customHeight="1">
      <c r="B196" s="80"/>
      <c r="C196" s="110"/>
      <c r="D196" s="38"/>
      <c r="E196" s="39"/>
      <c r="F196" s="40"/>
      <c r="G196" s="62"/>
      <c r="H196" s="63"/>
    </row>
    <row r="197" spans="2:8" ht="17.45" customHeight="1">
      <c r="B197" s="79" t="s">
        <v>47</v>
      </c>
      <c r="C197" s="105"/>
      <c r="D197" s="44"/>
      <c r="E197" s="47" t="str">
        <f>IFERROR(VLOOKUP(B197,#REF!,2,FALSE),"")</f>
        <v/>
      </c>
      <c r="F197" s="47" t="str">
        <f t="shared" ref="F197" si="45">IFERROR(INT(C197*E197),"")</f>
        <v/>
      </c>
      <c r="G197" s="45"/>
      <c r="H197" s="46"/>
    </row>
    <row r="198" spans="2:8" ht="17.45" customHeight="1">
      <c r="B198" s="78"/>
      <c r="C198" s="109"/>
      <c r="D198" s="38"/>
      <c r="E198" s="39"/>
      <c r="F198" s="40"/>
      <c r="G198" s="41"/>
      <c r="H198" s="42"/>
    </row>
    <row r="199" spans="2:8" ht="17.45" customHeight="1">
      <c r="B199" s="79"/>
      <c r="C199" s="105"/>
      <c r="D199" s="44"/>
      <c r="E199" s="47" t="str">
        <f>IFERROR(VLOOKUP(B199,#REF!,2,FALSE),"")</f>
        <v/>
      </c>
      <c r="F199" s="47" t="str">
        <f t="shared" ref="F199" si="46">IFERROR(INT(C199*E199),"")</f>
        <v/>
      </c>
      <c r="G199" s="64"/>
      <c r="H199" s="65"/>
    </row>
    <row r="200" spans="2:8" ht="17.45" customHeight="1">
      <c r="B200" s="78"/>
      <c r="C200" s="110"/>
      <c r="D200" s="38"/>
      <c r="E200" s="39"/>
      <c r="F200" s="40"/>
      <c r="G200" s="41"/>
      <c r="H200" s="42"/>
    </row>
    <row r="201" spans="2:8" ht="17.45" customHeight="1">
      <c r="B201" s="79"/>
      <c r="C201" s="105"/>
      <c r="D201" s="44"/>
      <c r="E201" s="47" t="str">
        <f>IFERROR(VLOOKUP(B201,#REF!,2,FALSE),"")</f>
        <v/>
      </c>
      <c r="F201" s="47" t="str">
        <f t="shared" ref="F201" si="47">IFERROR(INT(C201*E201),"")</f>
        <v/>
      </c>
      <c r="G201" s="45"/>
      <c r="H201" s="46"/>
    </row>
    <row r="202" spans="2:8" ht="17.45" customHeight="1">
      <c r="B202" s="78"/>
      <c r="C202" s="109"/>
      <c r="D202" s="38"/>
      <c r="E202" s="39"/>
      <c r="F202" s="40"/>
      <c r="G202" s="60"/>
      <c r="H202" s="61"/>
    </row>
    <row r="203" spans="2:8" ht="17.45" customHeight="1">
      <c r="B203" s="79"/>
      <c r="C203" s="105"/>
      <c r="D203" s="44"/>
      <c r="E203" s="47" t="str">
        <f>IFERROR(VLOOKUP(B203,#REF!,2,FALSE),"")</f>
        <v/>
      </c>
      <c r="F203" s="47" t="str">
        <f t="shared" ref="F203" si="48">IFERROR(INT(C203*E203),"")</f>
        <v/>
      </c>
      <c r="G203" s="45"/>
      <c r="H203" s="46"/>
    </row>
    <row r="204" spans="2:8" ht="17.45" customHeight="1">
      <c r="B204" s="78"/>
      <c r="C204" s="110"/>
      <c r="D204" s="38"/>
      <c r="E204" s="39"/>
      <c r="F204" s="40"/>
      <c r="G204" s="60"/>
      <c r="H204" s="61"/>
    </row>
    <row r="205" spans="2:8" ht="17.45" customHeight="1">
      <c r="B205" s="79"/>
      <c r="C205" s="105"/>
      <c r="D205" s="44"/>
      <c r="E205" s="47" t="str">
        <f>IFERROR(VLOOKUP(B205,#REF!,2,FALSE),"")</f>
        <v/>
      </c>
      <c r="F205" s="47" t="str">
        <f t="shared" ref="F205" si="49">IFERROR(INT(C205*E205),"")</f>
        <v/>
      </c>
      <c r="G205" s="45"/>
      <c r="H205" s="46"/>
    </row>
    <row r="206" spans="2:8" ht="17.45" customHeight="1">
      <c r="B206" s="78"/>
      <c r="C206" s="109"/>
      <c r="D206" s="38"/>
      <c r="E206" s="39"/>
      <c r="F206" s="35"/>
      <c r="G206" s="60"/>
      <c r="H206" s="61"/>
    </row>
    <row r="207" spans="2:8" ht="17.45" customHeight="1">
      <c r="B207" s="44" t="s">
        <v>38</v>
      </c>
      <c r="C207" s="105"/>
      <c r="D207" s="44"/>
      <c r="E207" s="47"/>
      <c r="F207" s="69">
        <f>SUM(F195,F197,F199,F201,F203,F205)</f>
        <v>0</v>
      </c>
      <c r="G207" s="45"/>
      <c r="H207" s="46"/>
    </row>
    <row r="208" spans="2:8" ht="17.45" customHeight="1">
      <c r="B208" s="81"/>
      <c r="C208" s="109"/>
      <c r="D208" s="38"/>
      <c r="E208" s="39"/>
      <c r="F208" s="40"/>
      <c r="G208" s="60"/>
      <c r="H208" s="61"/>
    </row>
    <row r="209" spans="2:8" ht="17.45" customHeight="1">
      <c r="B209" s="117" t="str">
        <f>1&amp;H191&amp;"あたり"</f>
        <v>1式あたり</v>
      </c>
      <c r="C209" s="105"/>
      <c r="D209" s="44"/>
      <c r="E209" s="47"/>
      <c r="F209" s="47">
        <f>INT(F207/G191)</f>
        <v>0</v>
      </c>
      <c r="G209" s="45"/>
      <c r="H209" s="46"/>
    </row>
    <row r="210" spans="2:8" ht="17.45" customHeight="1">
      <c r="B210" s="84"/>
      <c r="C210" s="111"/>
      <c r="D210" s="48"/>
      <c r="E210" s="49"/>
      <c r="F210" s="49"/>
      <c r="G210" s="50"/>
      <c r="H210" s="50"/>
    </row>
    <row r="211" spans="2:8" ht="17.45" customHeight="1">
      <c r="B211" s="85"/>
      <c r="C211" s="106"/>
      <c r="D211" s="33"/>
      <c r="E211" s="34"/>
      <c r="F211" s="34"/>
      <c r="G211" s="35"/>
      <c r="H211" s="35"/>
    </row>
    <row r="212" spans="2:8" ht="17.45" customHeight="1">
      <c r="B212" s="77">
        <f>B191+1</f>
        <v>11</v>
      </c>
      <c r="C212" s="217" t="s">
        <v>39</v>
      </c>
      <c r="D212" s="217"/>
      <c r="E212" s="217"/>
      <c r="F212" s="217"/>
      <c r="G212" s="58">
        <v>1</v>
      </c>
      <c r="H212" s="115" t="s">
        <v>52</v>
      </c>
    </row>
    <row r="213" spans="2:8" ht="17.45" customHeight="1">
      <c r="B213" s="103" t="s">
        <v>62</v>
      </c>
      <c r="C213" s="107"/>
      <c r="D213" s="102"/>
      <c r="E213" s="102"/>
      <c r="F213" s="102"/>
      <c r="G213" s="59"/>
      <c r="H213" s="104"/>
    </row>
    <row r="214" spans="2:8" ht="17.45" customHeight="1">
      <c r="B214" s="66" t="s">
        <v>30</v>
      </c>
      <c r="C214" s="108" t="s">
        <v>31</v>
      </c>
      <c r="D214" s="66" t="s">
        <v>32</v>
      </c>
      <c r="E214" s="67" t="s">
        <v>33</v>
      </c>
      <c r="F214" s="67" t="s">
        <v>35</v>
      </c>
      <c r="G214" s="218" t="s">
        <v>36</v>
      </c>
      <c r="H214" s="219"/>
    </row>
    <row r="215" spans="2:8" ht="17.45" customHeight="1">
      <c r="B215" s="78"/>
      <c r="C215" s="109"/>
      <c r="D215" s="38"/>
      <c r="E215" s="167"/>
      <c r="F215" s="40"/>
      <c r="G215" s="60"/>
      <c r="H215" s="61"/>
    </row>
    <row r="216" spans="2:8" ht="17.45" customHeight="1">
      <c r="B216" s="79" t="s">
        <v>75</v>
      </c>
      <c r="C216" s="105"/>
      <c r="D216" s="44"/>
      <c r="E216" s="47"/>
      <c r="F216" s="47">
        <f>IFERROR(INT(C216*E216),"")</f>
        <v>0</v>
      </c>
      <c r="G216" s="45"/>
      <c r="H216" s="46"/>
    </row>
    <row r="217" spans="2:8" ht="17.45" customHeight="1">
      <c r="B217" s="80"/>
      <c r="C217" s="109"/>
      <c r="D217" s="38"/>
      <c r="E217" s="167"/>
      <c r="F217" s="40"/>
      <c r="G217" s="62"/>
      <c r="H217" s="63"/>
    </row>
    <row r="218" spans="2:8" ht="17.45" customHeight="1">
      <c r="B218" s="79" t="s">
        <v>76</v>
      </c>
      <c r="C218" s="105"/>
      <c r="D218" s="44"/>
      <c r="E218" s="47"/>
      <c r="F218" s="47">
        <f t="shared" ref="F218" si="50">IFERROR(INT(C218*E218),"")</f>
        <v>0</v>
      </c>
      <c r="G218" s="45"/>
      <c r="H218" s="46"/>
    </row>
    <row r="219" spans="2:8" ht="17.45" customHeight="1">
      <c r="B219" s="78"/>
      <c r="C219" s="109"/>
      <c r="D219" s="38"/>
      <c r="E219" s="167"/>
      <c r="F219" s="40"/>
      <c r="G219" s="41"/>
      <c r="H219" s="42"/>
    </row>
    <row r="220" spans="2:8" ht="17.45" customHeight="1">
      <c r="B220" s="79" t="s">
        <v>77</v>
      </c>
      <c r="C220" s="105"/>
      <c r="D220" s="44"/>
      <c r="E220" s="47"/>
      <c r="F220" s="47">
        <f t="shared" ref="F220" si="51">IFERROR(INT(C220*E220),"")</f>
        <v>0</v>
      </c>
      <c r="G220" s="64"/>
      <c r="H220" s="65"/>
    </row>
    <row r="221" spans="2:8" ht="17.45" customHeight="1">
      <c r="B221" s="78"/>
      <c r="C221" s="109"/>
      <c r="D221" s="38"/>
      <c r="E221" s="167"/>
      <c r="F221" s="40"/>
      <c r="G221" s="41"/>
      <c r="H221" s="42"/>
    </row>
    <row r="222" spans="2:8" ht="17.45" customHeight="1">
      <c r="B222" s="79"/>
      <c r="C222" s="105"/>
      <c r="D222" s="44"/>
      <c r="E222" s="47" t="str">
        <f>IFERROR(VLOOKUP(B222,#REF!,2,FALSE),"")</f>
        <v/>
      </c>
      <c r="F222" s="47" t="str">
        <f t="shared" ref="F222" si="52">IFERROR(INT(C222*E222),"")</f>
        <v/>
      </c>
      <c r="G222" s="45"/>
      <c r="H222" s="46"/>
    </row>
    <row r="223" spans="2:8" ht="17.45" customHeight="1">
      <c r="B223" s="78"/>
      <c r="C223" s="109"/>
      <c r="D223" s="38"/>
      <c r="E223" s="39"/>
      <c r="F223" s="40"/>
      <c r="G223" s="60"/>
      <c r="H223" s="61"/>
    </row>
    <row r="224" spans="2:8" ht="17.45" customHeight="1">
      <c r="B224" s="79"/>
      <c r="C224" s="105"/>
      <c r="D224" s="44"/>
      <c r="E224" s="47" t="str">
        <f>IFERROR(VLOOKUP(B224,#REF!,2,FALSE),"")</f>
        <v/>
      </c>
      <c r="F224" s="47" t="str">
        <f t="shared" ref="F224" si="53">IFERROR(INT(C224*E224),"")</f>
        <v/>
      </c>
      <c r="G224" s="45"/>
      <c r="H224" s="46"/>
    </row>
    <row r="225" spans="2:8" ht="17.45" customHeight="1">
      <c r="B225" s="78"/>
      <c r="C225" s="109"/>
      <c r="D225" s="38"/>
      <c r="E225" s="39"/>
      <c r="F225" s="40"/>
      <c r="G225" s="60"/>
      <c r="H225" s="61"/>
    </row>
    <row r="226" spans="2:8" ht="17.45" customHeight="1">
      <c r="B226" s="79"/>
      <c r="C226" s="105"/>
      <c r="D226" s="44"/>
      <c r="E226" s="47" t="str">
        <f>IFERROR(VLOOKUP(B226,#REF!,2,FALSE),"")</f>
        <v/>
      </c>
      <c r="F226" s="47" t="str">
        <f t="shared" ref="F226" si="54">IFERROR(INT(C226*E226),"")</f>
        <v/>
      </c>
      <c r="G226" s="45"/>
      <c r="H226" s="46"/>
    </row>
    <row r="227" spans="2:8" ht="17.45" customHeight="1">
      <c r="B227" s="78"/>
      <c r="C227" s="109"/>
      <c r="D227" s="38"/>
      <c r="E227" s="39"/>
      <c r="F227" s="35"/>
      <c r="G227" s="60"/>
      <c r="H227" s="61"/>
    </row>
    <row r="228" spans="2:8" ht="17.45" customHeight="1">
      <c r="B228" s="44" t="s">
        <v>38</v>
      </c>
      <c r="C228" s="105"/>
      <c r="D228" s="44"/>
      <c r="E228" s="47"/>
      <c r="F228" s="69">
        <f>SUM(F216,F218,F220,F222,F224,F226)</f>
        <v>0</v>
      </c>
      <c r="G228" s="45"/>
      <c r="H228" s="46"/>
    </row>
    <row r="229" spans="2:8" ht="17.45" customHeight="1">
      <c r="B229" s="81"/>
      <c r="C229" s="109"/>
      <c r="D229" s="38"/>
      <c r="E229" s="39"/>
      <c r="F229" s="40"/>
      <c r="G229" s="60"/>
      <c r="H229" s="61"/>
    </row>
    <row r="230" spans="2:8" ht="17.45" customHeight="1">
      <c r="B230" s="117" t="str">
        <f>1&amp;H212&amp;"あたり"</f>
        <v>1日あたり</v>
      </c>
      <c r="C230" s="105"/>
      <c r="D230" s="44"/>
      <c r="E230" s="47"/>
      <c r="F230" s="47">
        <f>INT(F228/G212)</f>
        <v>0</v>
      </c>
      <c r="G230" s="45"/>
      <c r="H230" s="46"/>
    </row>
    <row r="231" spans="2:8" ht="17.45" customHeight="1">
      <c r="B231" s="85"/>
      <c r="C231" s="106"/>
      <c r="D231" s="33"/>
      <c r="E231" s="34"/>
      <c r="F231" s="34"/>
      <c r="G231" s="35"/>
      <c r="H231" s="35"/>
    </row>
    <row r="232" spans="2:8" ht="17.45" customHeight="1">
      <c r="B232" s="83"/>
      <c r="C232" s="111"/>
      <c r="D232" s="48"/>
      <c r="E232" s="49"/>
      <c r="F232" s="49"/>
      <c r="G232" s="50"/>
      <c r="H232" s="50"/>
    </row>
    <row r="233" spans="2:8" ht="17.45" customHeight="1">
      <c r="B233" s="77">
        <f>B212+1</f>
        <v>12</v>
      </c>
      <c r="C233" s="217" t="s">
        <v>39</v>
      </c>
      <c r="D233" s="217"/>
      <c r="E233" s="217"/>
      <c r="F233" s="217"/>
      <c r="G233" s="58">
        <v>1</v>
      </c>
      <c r="H233" s="115" t="s">
        <v>74</v>
      </c>
    </row>
    <row r="234" spans="2:8" ht="17.45" customHeight="1">
      <c r="B234" s="103" t="s">
        <v>139</v>
      </c>
      <c r="C234" s="107"/>
      <c r="D234" s="102"/>
      <c r="E234" s="102"/>
      <c r="F234" s="102"/>
      <c r="G234" s="59"/>
      <c r="H234" s="104" t="s">
        <v>51</v>
      </c>
    </row>
    <row r="235" spans="2:8" ht="17.45" customHeight="1">
      <c r="B235" s="66" t="s">
        <v>30</v>
      </c>
      <c r="C235" s="108" t="s">
        <v>31</v>
      </c>
      <c r="D235" s="66" t="s">
        <v>32</v>
      </c>
      <c r="E235" s="67" t="s">
        <v>33</v>
      </c>
      <c r="F235" s="67" t="s">
        <v>35</v>
      </c>
      <c r="G235" s="218" t="s">
        <v>36</v>
      </c>
      <c r="H235" s="219"/>
    </row>
    <row r="236" spans="2:8" ht="17.45" customHeight="1">
      <c r="B236" s="78"/>
      <c r="C236" s="109"/>
      <c r="D236" s="38"/>
      <c r="E236" s="39"/>
      <c r="F236" s="40"/>
      <c r="G236" s="222" t="s">
        <v>140</v>
      </c>
      <c r="H236" s="223"/>
    </row>
    <row r="237" spans="2:8" ht="17.45" customHeight="1">
      <c r="B237" s="79" t="s">
        <v>42</v>
      </c>
      <c r="C237" s="105"/>
      <c r="D237" s="44"/>
      <c r="E237" s="47" t="str">
        <f>IFERROR(VLOOKUP(B237,#REF!,2,FALSE),"")</f>
        <v/>
      </c>
      <c r="F237" s="47" t="str">
        <f>IFERROR(INT(C237*E237),"")</f>
        <v/>
      </c>
      <c r="G237" s="224"/>
      <c r="H237" s="225"/>
    </row>
    <row r="238" spans="2:8" ht="17.45" customHeight="1">
      <c r="B238" s="80"/>
      <c r="C238" s="110"/>
      <c r="D238" s="38"/>
      <c r="E238" s="39"/>
      <c r="F238" s="40"/>
      <c r="G238" s="189" t="s">
        <v>141</v>
      </c>
      <c r="H238" s="190"/>
    </row>
    <row r="239" spans="2:8" ht="17.45" customHeight="1">
      <c r="B239" s="79" t="s">
        <v>40</v>
      </c>
      <c r="C239" s="105"/>
      <c r="D239" s="44"/>
      <c r="E239" s="47" t="str">
        <f>IFERROR(VLOOKUP(B239,#REF!,2,FALSE),"")</f>
        <v/>
      </c>
      <c r="F239" s="47" t="str">
        <f t="shared" ref="F239" si="55">IFERROR(INT(C239*E239),"")</f>
        <v/>
      </c>
      <c r="G239" s="208"/>
      <c r="H239" s="209"/>
    </row>
    <row r="240" spans="2:8" ht="17.45" customHeight="1">
      <c r="B240" s="78"/>
      <c r="C240" s="109"/>
      <c r="D240" s="38"/>
      <c r="E240" s="39"/>
      <c r="F240" s="40"/>
      <c r="G240" s="189" t="s">
        <v>141</v>
      </c>
      <c r="H240" s="190"/>
    </row>
    <row r="241" spans="2:8" ht="17.45" customHeight="1">
      <c r="B241" s="79" t="s">
        <v>44</v>
      </c>
      <c r="C241" s="105"/>
      <c r="D241" s="44"/>
      <c r="E241" s="47" t="str">
        <f>IFERROR(VLOOKUP(B241,#REF!,2,FALSE),"")</f>
        <v/>
      </c>
      <c r="F241" s="47" t="str">
        <f t="shared" ref="F241" si="56">IFERROR(INT(C241*E241),"")</f>
        <v/>
      </c>
      <c r="G241" s="208"/>
      <c r="H241" s="209"/>
    </row>
    <row r="242" spans="2:8" ht="17.45" customHeight="1">
      <c r="B242" s="78"/>
      <c r="C242" s="110"/>
      <c r="D242" s="38"/>
      <c r="E242" s="39"/>
      <c r="F242" s="40"/>
      <c r="G242" s="60"/>
      <c r="H242" s="42"/>
    </row>
    <row r="243" spans="2:8" ht="17.45" customHeight="1">
      <c r="B243" s="79"/>
      <c r="C243" s="105"/>
      <c r="D243" s="44"/>
      <c r="E243" s="47" t="str">
        <f>IFERROR(VLOOKUP(B243,#REF!,2,FALSE),"")</f>
        <v/>
      </c>
      <c r="F243" s="47" t="str">
        <f t="shared" ref="F243" si="57">IFERROR(INT(C243*E243),"")</f>
        <v/>
      </c>
      <c r="G243" s="45"/>
      <c r="H243" s="46"/>
    </row>
    <row r="244" spans="2:8" ht="17.45" customHeight="1">
      <c r="B244" s="78"/>
      <c r="C244" s="109"/>
      <c r="D244" s="38"/>
      <c r="E244" s="39"/>
      <c r="F244" s="40"/>
      <c r="G244" s="60"/>
      <c r="H244" s="61"/>
    </row>
    <row r="245" spans="2:8" ht="17.45" customHeight="1">
      <c r="B245" s="79"/>
      <c r="C245" s="105"/>
      <c r="D245" s="44"/>
      <c r="E245" s="47" t="str">
        <f>IFERROR(VLOOKUP(B245,#REF!,2,FALSE),"")</f>
        <v/>
      </c>
      <c r="F245" s="47" t="str">
        <f t="shared" ref="F245" si="58">IFERROR(INT(C245*E245),"")</f>
        <v/>
      </c>
      <c r="G245" s="45"/>
      <c r="H245" s="46"/>
    </row>
    <row r="246" spans="2:8" ht="17.45" customHeight="1">
      <c r="B246" s="78"/>
      <c r="C246" s="110"/>
      <c r="D246" s="38"/>
      <c r="E246" s="39"/>
      <c r="F246" s="40"/>
      <c r="G246" s="60"/>
      <c r="H246" s="61"/>
    </row>
    <row r="247" spans="2:8" ht="17.45" customHeight="1">
      <c r="B247" s="79"/>
      <c r="C247" s="105"/>
      <c r="D247" s="44"/>
      <c r="E247" s="47" t="str">
        <f>IFERROR(VLOOKUP(B247,#REF!,2,FALSE),"")</f>
        <v/>
      </c>
      <c r="F247" s="47" t="str">
        <f t="shared" ref="F247" si="59">IFERROR(INT(C247*E247),"")</f>
        <v/>
      </c>
      <c r="G247" s="45"/>
      <c r="H247" s="46"/>
    </row>
    <row r="248" spans="2:8" ht="17.45" customHeight="1">
      <c r="B248" s="78"/>
      <c r="C248" s="109"/>
      <c r="D248" s="38"/>
      <c r="E248" s="39"/>
      <c r="F248" s="35"/>
      <c r="G248" s="60"/>
      <c r="H248" s="61"/>
    </row>
    <row r="249" spans="2:8" ht="17.45" customHeight="1">
      <c r="B249" s="44" t="s">
        <v>38</v>
      </c>
      <c r="C249" s="105"/>
      <c r="D249" s="44"/>
      <c r="E249" s="47"/>
      <c r="F249" s="69">
        <f>SUM(F237,F239,F241,F243,F245,F247)</f>
        <v>0</v>
      </c>
      <c r="G249" s="45"/>
      <c r="H249" s="46"/>
    </row>
    <row r="250" spans="2:8" ht="17.45" customHeight="1">
      <c r="B250" s="81"/>
      <c r="C250" s="109"/>
      <c r="D250" s="38"/>
      <c r="E250" s="39"/>
      <c r="F250" s="40"/>
      <c r="G250" s="60"/>
      <c r="H250" s="61"/>
    </row>
    <row r="251" spans="2:8" ht="17.45" customHeight="1">
      <c r="B251" s="117" t="str">
        <f>1&amp;H233&amp;"あたり"</f>
        <v>1式あたり</v>
      </c>
      <c r="C251" s="105"/>
      <c r="D251" s="44"/>
      <c r="E251" s="47"/>
      <c r="F251" s="47">
        <f>INT(F249/G233)</f>
        <v>0</v>
      </c>
      <c r="G251" s="45"/>
      <c r="H251" s="46"/>
    </row>
    <row r="252" spans="2:8" ht="17.45" customHeight="1">
      <c r="B252" s="84"/>
      <c r="C252" s="111"/>
      <c r="D252" s="48"/>
      <c r="E252" s="49"/>
      <c r="F252" s="49"/>
      <c r="G252" s="50"/>
      <c r="H252" s="50"/>
    </row>
    <row r="253" spans="2:8" ht="17.45" customHeight="1">
      <c r="B253" s="85"/>
      <c r="C253" s="106"/>
      <c r="D253" s="33"/>
      <c r="E253" s="34"/>
      <c r="F253" s="34"/>
      <c r="G253" s="35"/>
      <c r="H253" s="35"/>
    </row>
  </sheetData>
  <mergeCells count="40">
    <mergeCell ref="C128:F128"/>
    <mergeCell ref="G130:H130"/>
    <mergeCell ref="C212:F212"/>
    <mergeCell ref="C149:F149"/>
    <mergeCell ref="G151:H151"/>
    <mergeCell ref="C170:F170"/>
    <mergeCell ref="G172:H172"/>
    <mergeCell ref="C191:F191"/>
    <mergeCell ref="G193:H193"/>
    <mergeCell ref="G235:H235"/>
    <mergeCell ref="G214:H214"/>
    <mergeCell ref="C233:F233"/>
    <mergeCell ref="G236:H237"/>
    <mergeCell ref="G238:H239"/>
    <mergeCell ref="G240:H241"/>
    <mergeCell ref="C2:F2"/>
    <mergeCell ref="C23:F23"/>
    <mergeCell ref="G4:H4"/>
    <mergeCell ref="G25:H25"/>
    <mergeCell ref="C86:F86"/>
    <mergeCell ref="C65:F65"/>
    <mergeCell ref="G5:H5"/>
    <mergeCell ref="G7:H7"/>
    <mergeCell ref="G9:H9"/>
    <mergeCell ref="G26:H26"/>
    <mergeCell ref="G28:H28"/>
    <mergeCell ref="C107:F107"/>
    <mergeCell ref="G46:H46"/>
    <mergeCell ref="C44:F44"/>
    <mergeCell ref="G67:H67"/>
    <mergeCell ref="G88:H88"/>
    <mergeCell ref="G47:H47"/>
    <mergeCell ref="G49:H49"/>
    <mergeCell ref="G51:H51"/>
    <mergeCell ref="G53:H53"/>
    <mergeCell ref="G68:H68"/>
    <mergeCell ref="G70:H70"/>
    <mergeCell ref="G72:H72"/>
    <mergeCell ref="G74:H74"/>
    <mergeCell ref="G109:H109"/>
  </mergeCells>
  <phoneticPr fontId="1"/>
  <dataValidations count="2">
    <dataValidation type="list" allowBlank="1" sqref="H3 H24 H45 H87 H129 H108 H150 H171 H192 H213 H234 H66" xr:uid="{BFF77A74-ED9F-4F36-817E-6B2F84B63957}">
      <formula1>"外業,内業"</formula1>
    </dataValidation>
    <dataValidation type="list" allowBlank="1" showInputMessage="1" sqref="B3 B24 B45 B66 B87 B108 B129 B150 B171 B192 B213" xr:uid="{C651902B-785C-4802-AB6F-E3329BAAE37F}">
      <formula1>#REF!</formula1>
    </dataValidation>
  </dataValidations>
  <pageMargins left="0.7" right="0.7" top="0.75" bottom="0.75" header="0.3" footer="0.3"/>
  <pageSetup paperSize="9" scale="97" orientation="portrait" r:id="rId1"/>
  <rowBreaks count="6" manualBreakCount="6">
    <brk id="42" max="8" man="1"/>
    <brk id="84" max="8" man="1"/>
    <brk id="126" max="8" man="1"/>
    <brk id="168" max="8" man="1"/>
    <brk id="210" max="8" man="1"/>
    <brk id="252" max="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A9E78BB-79A8-4237-82A9-4D9C3991E2DF}">
          <x14:formula1>
            <xm:f>#REF!</xm:f>
          </x14:formula1>
          <xm:sqref>B1:B2 B4:B23 B25:B44 B46:B65 B67:B86 B88:B107 B130:B149 B151:B170 B172:B191 B193:B212 B109:B128 B214:B1048576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設計図書表紙</vt:lpstr>
      <vt:lpstr>内訳書表紙 </vt:lpstr>
      <vt:lpstr>出典調書</vt:lpstr>
      <vt:lpstr>内訳書</vt:lpstr>
      <vt:lpstr>代価表</vt:lpstr>
      <vt:lpstr>単価表</vt:lpstr>
      <vt:lpstr>出典調書!Print_Area</vt:lpstr>
      <vt:lpstr>設計図書表紙!Print_Area</vt:lpstr>
      <vt:lpstr>代価表!Print_Area</vt:lpstr>
      <vt:lpstr>単価表!Print_Area</vt:lpstr>
      <vt:lpstr>内訳書!Print_Area</vt:lpstr>
      <vt:lpstr>'内訳書表紙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